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l\Downloads\"/>
    </mc:Choice>
  </mc:AlternateContent>
  <xr:revisionPtr revIDLastSave="0" documentId="13_ncr:1_{0AAE1D07-241D-487D-9033-08504C23A147}" xr6:coauthVersionLast="47" xr6:coauthVersionMax="47" xr10:uidLastSave="{00000000-0000-0000-0000-000000000000}"/>
  <bookViews>
    <workbookView xWindow="31740" yWindow="2955" windowWidth="25155" windowHeight="11835" xr2:uid="{5B608C6E-17A1-4CC9-A70D-A1020AB8A428}"/>
  </bookViews>
  <sheets>
    <sheet name="Budget Template Sheet" sheetId="1" r:id="rId1"/>
    <sheet name="Event Budget Accounting Details" sheetId="4" r:id="rId2"/>
    <sheet name="Activity Fixed Costs Breakdown" sheetId="5" r:id="rId3"/>
    <sheet name="Accounting Flat Sheet" sheetId="2" r:id="rId4"/>
    <sheet name="Data Validation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A18" i="1"/>
  <c r="H69" i="1"/>
  <c r="K63" i="1"/>
  <c r="K62" i="1"/>
  <c r="K61" i="1"/>
  <c r="K60" i="1"/>
  <c r="K59" i="1"/>
  <c r="K58" i="1"/>
  <c r="K21" i="1"/>
  <c r="J50" i="1" s="1"/>
  <c r="K20" i="1"/>
  <c r="F87" i="4"/>
  <c r="F70" i="4"/>
  <c r="F53" i="4"/>
  <c r="F2" i="4"/>
  <c r="F19" i="4"/>
  <c r="F36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L50" i="1"/>
  <c r="M92" i="1"/>
  <c r="M91" i="1"/>
  <c r="K92" i="1"/>
  <c r="N119" i="2" s="1" a="1"/>
  <c r="N119" i="2" s="1"/>
  <c r="K91" i="1"/>
  <c r="R119" i="2" s="1" a="1"/>
  <c r="R119" i="2" s="1"/>
  <c r="M56" i="1"/>
  <c r="M55" i="1"/>
  <c r="M54" i="1"/>
  <c r="K56" i="1"/>
  <c r="K55" i="1"/>
  <c r="K54" i="1"/>
  <c r="S119" i="2" a="1"/>
  <c r="S119" i="2" s="1"/>
  <c r="S117" i="2" a="1"/>
  <c r="S117" i="2" s="1"/>
  <c r="S115" i="2" a="1"/>
  <c r="S115" i="2" s="1"/>
  <c r="S113" i="2" a="1"/>
  <c r="S113" i="2" s="1"/>
  <c r="S111" i="2" a="1"/>
  <c r="S111" i="2" s="1"/>
  <c r="S109" i="2" a="1"/>
  <c r="S109" i="2" s="1"/>
  <c r="S107" i="2" a="1"/>
  <c r="S107" i="2" s="1"/>
  <c r="S105" i="2" a="1"/>
  <c r="S105" i="2" s="1"/>
  <c r="S103" i="2" a="1"/>
  <c r="S103" i="2" s="1"/>
  <c r="S101" i="2" a="1"/>
  <c r="S101" i="2" s="1"/>
  <c r="S99" i="2" a="1"/>
  <c r="S99" i="2" s="1"/>
  <c r="S97" i="2" a="1"/>
  <c r="S97" i="2" s="1"/>
  <c r="S95" i="2" a="1"/>
  <c r="S95" i="2" s="1"/>
  <c r="S93" i="2" a="1"/>
  <c r="S93" i="2" s="1"/>
  <c r="S91" i="2" a="1"/>
  <c r="S91" i="2" s="1"/>
  <c r="S89" i="2" a="1"/>
  <c r="S89" i="2" s="1"/>
  <c r="S87" i="2" a="1"/>
  <c r="S87" i="2" s="1"/>
  <c r="S85" i="2" a="1"/>
  <c r="S85" i="2" s="1"/>
  <c r="S83" i="2" a="1"/>
  <c r="S83" i="2" s="1"/>
  <c r="S81" i="2" a="1"/>
  <c r="S81" i="2" s="1"/>
  <c r="S79" i="2" a="1"/>
  <c r="S79" i="2" s="1"/>
  <c r="S77" i="2" a="1"/>
  <c r="S77" i="2" s="1"/>
  <c r="S75" i="2" a="1"/>
  <c r="S75" i="2" s="1"/>
  <c r="S73" i="2" a="1"/>
  <c r="S73" i="2" s="1"/>
  <c r="S71" i="2" a="1"/>
  <c r="S71" i="2" s="1"/>
  <c r="S69" i="2" a="1"/>
  <c r="S69" i="2" s="1"/>
  <c r="S67" i="2" a="1"/>
  <c r="S67" i="2" s="1"/>
  <c r="S65" i="2" a="1"/>
  <c r="S65" i="2" s="1"/>
  <c r="S63" i="2" a="1"/>
  <c r="S63" i="2" s="1"/>
  <c r="S61" i="2" a="1"/>
  <c r="S61" i="2" s="1"/>
  <c r="S59" i="2" a="1"/>
  <c r="S59" i="2" s="1"/>
  <c r="S57" i="2" a="1"/>
  <c r="S57" i="2" s="1"/>
  <c r="S55" i="2" a="1"/>
  <c r="S55" i="2" s="1"/>
  <c r="S53" i="2" a="1"/>
  <c r="S53" i="2" s="1"/>
  <c r="S51" i="2" a="1"/>
  <c r="S51" i="2" s="1"/>
  <c r="S49" i="2" a="1"/>
  <c r="S49" i="2" s="1"/>
  <c r="S47" i="2" a="1"/>
  <c r="S47" i="2" s="1"/>
  <c r="S45" i="2" a="1"/>
  <c r="S45" i="2" s="1"/>
  <c r="S43" i="2" a="1"/>
  <c r="S43" i="2" s="1"/>
  <c r="S41" i="2" a="1"/>
  <c r="S41" i="2" s="1"/>
  <c r="S39" i="2" a="1"/>
  <c r="S39" i="2" s="1"/>
  <c r="S37" i="2" a="1"/>
  <c r="S37" i="2" s="1"/>
  <c r="S35" i="2" a="1"/>
  <c r="S35" i="2" s="1"/>
  <c r="S33" i="2" a="1"/>
  <c r="S33" i="2" s="1"/>
  <c r="S31" i="2" a="1"/>
  <c r="S31" i="2" s="1"/>
  <c r="S29" i="2" a="1"/>
  <c r="S29" i="2" s="1"/>
  <c r="S27" i="2" a="1"/>
  <c r="S27" i="2" s="1"/>
  <c r="S25" i="2" a="1"/>
  <c r="S25" i="2" s="1"/>
  <c r="S23" i="2" a="1"/>
  <c r="S23" i="2" s="1"/>
  <c r="S21" i="2" a="1"/>
  <c r="S21" i="2" s="1"/>
  <c r="S19" i="2" a="1"/>
  <c r="S19" i="2" s="1"/>
  <c r="S17" i="2" a="1"/>
  <c r="S17" i="2" s="1"/>
  <c r="S15" i="2" a="1"/>
  <c r="S15" i="2" s="1"/>
  <c r="S13" i="2" a="1"/>
  <c r="S13" i="2" s="1"/>
  <c r="S11" i="2" a="1"/>
  <c r="S11" i="2" s="1"/>
  <c r="S9" i="2" a="1"/>
  <c r="S9" i="2" s="1"/>
  <c r="S7" i="2" a="1"/>
  <c r="S7" i="2" s="1"/>
  <c r="S5" i="2" a="1"/>
  <c r="S5" i="2" s="1"/>
  <c r="S3" i="2" a="1"/>
  <c r="S3" i="2" s="1"/>
  <c r="R117" i="2" a="1"/>
  <c r="R117" i="2" s="1"/>
  <c r="R115" i="2" a="1"/>
  <c r="R115" i="2" s="1"/>
  <c r="R113" i="2" a="1"/>
  <c r="R113" i="2" s="1"/>
  <c r="R111" i="2" a="1"/>
  <c r="R111" i="2" s="1"/>
  <c r="R109" i="2" a="1"/>
  <c r="R109" i="2" s="1"/>
  <c r="R107" i="2" a="1"/>
  <c r="R107" i="2" s="1"/>
  <c r="R105" i="2" a="1"/>
  <c r="R105" i="2" s="1"/>
  <c r="R103" i="2" a="1"/>
  <c r="R103" i="2" s="1"/>
  <c r="R101" i="2" a="1"/>
  <c r="R101" i="2" s="1"/>
  <c r="R99" i="2" a="1"/>
  <c r="R99" i="2" s="1"/>
  <c r="R97" i="2" a="1"/>
  <c r="R97" i="2" s="1"/>
  <c r="R95" i="2" a="1"/>
  <c r="R95" i="2" s="1"/>
  <c r="R93" i="2" a="1"/>
  <c r="R93" i="2" s="1"/>
  <c r="R91" i="2" a="1"/>
  <c r="R91" i="2" s="1"/>
  <c r="R89" i="2" a="1"/>
  <c r="R89" i="2" s="1"/>
  <c r="R87" i="2" a="1"/>
  <c r="R87" i="2" s="1"/>
  <c r="R85" i="2" a="1"/>
  <c r="R85" i="2" s="1"/>
  <c r="R83" i="2" a="1"/>
  <c r="R83" i="2" s="1"/>
  <c r="R81" i="2" a="1"/>
  <c r="R81" i="2" s="1"/>
  <c r="R79" i="2" a="1"/>
  <c r="R79" i="2" s="1"/>
  <c r="R77" i="2" a="1"/>
  <c r="R77" i="2" s="1"/>
  <c r="R75" i="2" a="1"/>
  <c r="R75" i="2" s="1"/>
  <c r="R73" i="2" a="1"/>
  <c r="R73" i="2" s="1"/>
  <c r="R71" i="2" a="1"/>
  <c r="R71" i="2" s="1"/>
  <c r="R69" i="2" a="1"/>
  <c r="R69" i="2" s="1"/>
  <c r="R67" i="2" a="1"/>
  <c r="R67" i="2" s="1"/>
  <c r="R65" i="2" a="1"/>
  <c r="R65" i="2" s="1"/>
  <c r="R63" i="2" a="1"/>
  <c r="R63" i="2" s="1"/>
  <c r="R61" i="2" a="1"/>
  <c r="R61" i="2" s="1"/>
  <c r="R59" i="2" a="1"/>
  <c r="R59" i="2" s="1"/>
  <c r="R57" i="2" a="1"/>
  <c r="R57" i="2" s="1"/>
  <c r="R55" i="2" a="1"/>
  <c r="R55" i="2" s="1"/>
  <c r="R53" i="2" a="1"/>
  <c r="R53" i="2" s="1"/>
  <c r="R51" i="2" a="1"/>
  <c r="R51" i="2" s="1"/>
  <c r="R49" i="2" a="1"/>
  <c r="R49" i="2" s="1"/>
  <c r="R47" i="2" a="1"/>
  <c r="R47" i="2" s="1"/>
  <c r="R45" i="2" a="1"/>
  <c r="R45" i="2" s="1"/>
  <c r="R43" i="2" a="1"/>
  <c r="R43" i="2" s="1"/>
  <c r="R41" i="2" a="1"/>
  <c r="R41" i="2" s="1"/>
  <c r="R39" i="2" a="1"/>
  <c r="R39" i="2" s="1"/>
  <c r="R37" i="2" a="1"/>
  <c r="R37" i="2" s="1"/>
  <c r="R35" i="2" a="1"/>
  <c r="R35" i="2" s="1"/>
  <c r="R33" i="2" a="1"/>
  <c r="R33" i="2" s="1"/>
  <c r="R31" i="2" a="1"/>
  <c r="R31" i="2" s="1"/>
  <c r="R29" i="2" a="1"/>
  <c r="R29" i="2" s="1"/>
  <c r="R27" i="2" a="1"/>
  <c r="R27" i="2" s="1"/>
  <c r="R25" i="2" a="1"/>
  <c r="R25" i="2" s="1"/>
  <c r="R23" i="2" a="1"/>
  <c r="R23" i="2" s="1"/>
  <c r="R21" i="2" a="1"/>
  <c r="R21" i="2" s="1"/>
  <c r="R19" i="2" a="1"/>
  <c r="R19" i="2" s="1"/>
  <c r="R17" i="2" a="1"/>
  <c r="R17" i="2" s="1"/>
  <c r="R15" i="2" a="1"/>
  <c r="R15" i="2" s="1"/>
  <c r="R13" i="2" a="1"/>
  <c r="R13" i="2" s="1"/>
  <c r="R11" i="2" a="1"/>
  <c r="R11" i="2" s="1"/>
  <c r="R9" i="2" a="1"/>
  <c r="R9" i="2" s="1"/>
  <c r="R7" i="2" a="1"/>
  <c r="R7" i="2" s="1"/>
  <c r="R5" i="2" a="1"/>
  <c r="R5" i="2" s="1"/>
  <c r="R3" i="2" a="1"/>
  <c r="R3" i="2" s="1"/>
  <c r="Q117" i="2" a="1"/>
  <c r="Q117" i="2" s="1"/>
  <c r="Q115" i="2" a="1"/>
  <c r="Q115" i="2" s="1"/>
  <c r="Q113" i="2" a="1"/>
  <c r="Q113" i="2" s="1"/>
  <c r="Q111" i="2" a="1"/>
  <c r="Q111" i="2" s="1"/>
  <c r="Q109" i="2" a="1"/>
  <c r="Q109" i="2" s="1"/>
  <c r="Q107" i="2" a="1"/>
  <c r="Q107" i="2" s="1"/>
  <c r="Q105" i="2" a="1"/>
  <c r="Q105" i="2" s="1"/>
  <c r="Q103" i="2" a="1"/>
  <c r="Q103" i="2" s="1"/>
  <c r="Q101" i="2" a="1"/>
  <c r="Q101" i="2" s="1"/>
  <c r="Q99" i="2" a="1"/>
  <c r="Q99" i="2" s="1"/>
  <c r="Q97" i="2" a="1"/>
  <c r="Q97" i="2" s="1"/>
  <c r="Q95" i="2" a="1"/>
  <c r="Q95" i="2" s="1"/>
  <c r="Q93" i="2" a="1"/>
  <c r="Q93" i="2" s="1"/>
  <c r="Q91" i="2" a="1"/>
  <c r="Q91" i="2" s="1"/>
  <c r="Q89" i="2" a="1"/>
  <c r="Q89" i="2" s="1"/>
  <c r="Q87" i="2" a="1"/>
  <c r="Q87" i="2" s="1"/>
  <c r="Q85" i="2" a="1"/>
  <c r="Q85" i="2" s="1"/>
  <c r="Q83" i="2" a="1"/>
  <c r="Q83" i="2" s="1"/>
  <c r="Q81" i="2" a="1"/>
  <c r="Q81" i="2" s="1"/>
  <c r="Q79" i="2" a="1"/>
  <c r="Q79" i="2" s="1"/>
  <c r="Q77" i="2" a="1"/>
  <c r="Q77" i="2" s="1"/>
  <c r="Q75" i="2" a="1"/>
  <c r="Q75" i="2" s="1"/>
  <c r="Q73" i="2" a="1"/>
  <c r="Q73" i="2" s="1"/>
  <c r="Q71" i="2" a="1"/>
  <c r="Q71" i="2" s="1"/>
  <c r="Q69" i="2" a="1"/>
  <c r="Q69" i="2" s="1"/>
  <c r="Q67" i="2" a="1"/>
  <c r="Q67" i="2" s="1"/>
  <c r="Q65" i="2" a="1"/>
  <c r="Q65" i="2" s="1"/>
  <c r="Q63" i="2" a="1"/>
  <c r="Q63" i="2" s="1"/>
  <c r="Q61" i="2" a="1"/>
  <c r="Q61" i="2" s="1"/>
  <c r="Q59" i="2" a="1"/>
  <c r="Q59" i="2" s="1"/>
  <c r="Q57" i="2" a="1"/>
  <c r="Q57" i="2" s="1"/>
  <c r="Q55" i="2" a="1"/>
  <c r="Q55" i="2" s="1"/>
  <c r="Q53" i="2" a="1"/>
  <c r="Q53" i="2" s="1"/>
  <c r="Q51" i="2" a="1"/>
  <c r="Q51" i="2" s="1"/>
  <c r="Q49" i="2" a="1"/>
  <c r="Q49" i="2" s="1"/>
  <c r="Q47" i="2" a="1"/>
  <c r="Q47" i="2" s="1"/>
  <c r="Q45" i="2" a="1"/>
  <c r="Q45" i="2" s="1"/>
  <c r="Q43" i="2" a="1"/>
  <c r="Q43" i="2" s="1"/>
  <c r="Q41" i="2" a="1"/>
  <c r="Q41" i="2" s="1"/>
  <c r="Q39" i="2" a="1"/>
  <c r="Q39" i="2" s="1"/>
  <c r="Q37" i="2" a="1"/>
  <c r="Q37" i="2" s="1"/>
  <c r="Q35" i="2" a="1"/>
  <c r="Q35" i="2" s="1"/>
  <c r="Q33" i="2" a="1"/>
  <c r="Q33" i="2" s="1"/>
  <c r="Q31" i="2" a="1"/>
  <c r="Q31" i="2" s="1"/>
  <c r="Q29" i="2" a="1"/>
  <c r="Q29" i="2" s="1"/>
  <c r="Q27" i="2" a="1"/>
  <c r="Q27" i="2" s="1"/>
  <c r="Q25" i="2" a="1"/>
  <c r="Q25" i="2" s="1"/>
  <c r="Q23" i="2" a="1"/>
  <c r="Q23" i="2" s="1"/>
  <c r="Q21" i="2" a="1"/>
  <c r="Q21" i="2" s="1"/>
  <c r="Q19" i="2" a="1"/>
  <c r="Q19" i="2" s="1"/>
  <c r="Q17" i="2" a="1"/>
  <c r="Q17" i="2" s="1"/>
  <c r="Q15" i="2" a="1"/>
  <c r="Q15" i="2" s="1"/>
  <c r="Q13" i="2" a="1"/>
  <c r="Q13" i="2" s="1"/>
  <c r="Q11" i="2" a="1"/>
  <c r="Q11" i="2" s="1"/>
  <c r="Q9" i="2" a="1"/>
  <c r="Q9" i="2" s="1"/>
  <c r="Q7" i="2" a="1"/>
  <c r="Q7" i="2" s="1"/>
  <c r="Q5" i="2" a="1"/>
  <c r="Q5" i="2" s="1"/>
  <c r="Q3" i="2" a="1"/>
  <c r="Q3" i="2" s="1"/>
  <c r="P119" i="2" a="1"/>
  <c r="P119" i="2" s="1"/>
  <c r="P117" i="2" a="1"/>
  <c r="P117" i="2" s="1"/>
  <c r="P115" i="2" a="1"/>
  <c r="P115" i="2" s="1"/>
  <c r="P113" i="2" a="1"/>
  <c r="P113" i="2" s="1"/>
  <c r="P111" i="2" a="1"/>
  <c r="P111" i="2" s="1"/>
  <c r="P109" i="2" a="1"/>
  <c r="P109" i="2" s="1"/>
  <c r="P107" i="2" a="1"/>
  <c r="P107" i="2" s="1"/>
  <c r="P105" i="2" a="1"/>
  <c r="P105" i="2" s="1"/>
  <c r="P103" i="2" a="1"/>
  <c r="P103" i="2" s="1"/>
  <c r="P101" i="2" a="1"/>
  <c r="P101" i="2" s="1"/>
  <c r="P99" i="2" a="1"/>
  <c r="P99" i="2" s="1"/>
  <c r="P97" i="2" a="1"/>
  <c r="P97" i="2" s="1"/>
  <c r="P95" i="2" a="1"/>
  <c r="P95" i="2" s="1"/>
  <c r="P93" i="2" a="1"/>
  <c r="P93" i="2" s="1"/>
  <c r="P91" i="2" a="1"/>
  <c r="P91" i="2" s="1"/>
  <c r="P89" i="2" a="1"/>
  <c r="P89" i="2" s="1"/>
  <c r="P87" i="2" a="1"/>
  <c r="P87" i="2" s="1"/>
  <c r="P85" i="2" a="1"/>
  <c r="P85" i="2" s="1"/>
  <c r="P83" i="2" a="1"/>
  <c r="P83" i="2" s="1"/>
  <c r="P81" i="2" a="1"/>
  <c r="P81" i="2" s="1"/>
  <c r="P79" i="2" a="1"/>
  <c r="P79" i="2" s="1"/>
  <c r="P77" i="2" a="1"/>
  <c r="P77" i="2" s="1"/>
  <c r="P75" i="2" a="1"/>
  <c r="P75" i="2" s="1"/>
  <c r="P73" i="2" a="1"/>
  <c r="P73" i="2" s="1"/>
  <c r="P71" i="2" a="1"/>
  <c r="P71" i="2" s="1"/>
  <c r="P69" i="2" a="1"/>
  <c r="P69" i="2" s="1"/>
  <c r="P67" i="2" a="1"/>
  <c r="P67" i="2" s="1"/>
  <c r="P65" i="2" a="1"/>
  <c r="P65" i="2" s="1"/>
  <c r="P63" i="2" a="1"/>
  <c r="P63" i="2" s="1"/>
  <c r="P61" i="2" a="1"/>
  <c r="P61" i="2" s="1"/>
  <c r="P59" i="2" a="1"/>
  <c r="P59" i="2" s="1"/>
  <c r="P57" i="2" a="1"/>
  <c r="P57" i="2" s="1"/>
  <c r="P55" i="2" a="1"/>
  <c r="P55" i="2" s="1"/>
  <c r="P53" i="2" a="1"/>
  <c r="P53" i="2" s="1"/>
  <c r="P51" i="2" a="1"/>
  <c r="P51" i="2" s="1"/>
  <c r="P49" i="2" a="1"/>
  <c r="P49" i="2" s="1"/>
  <c r="P47" i="2" a="1"/>
  <c r="P47" i="2" s="1"/>
  <c r="P45" i="2" a="1"/>
  <c r="P45" i="2" s="1"/>
  <c r="P43" i="2" a="1"/>
  <c r="P43" i="2" s="1"/>
  <c r="P41" i="2" a="1"/>
  <c r="P41" i="2" s="1"/>
  <c r="P39" i="2" a="1"/>
  <c r="P39" i="2" s="1"/>
  <c r="P37" i="2" a="1"/>
  <c r="P37" i="2" s="1"/>
  <c r="P35" i="2" a="1"/>
  <c r="P35" i="2" s="1"/>
  <c r="P33" i="2" a="1"/>
  <c r="P33" i="2" s="1"/>
  <c r="P31" i="2" a="1"/>
  <c r="P31" i="2" s="1"/>
  <c r="P29" i="2" a="1"/>
  <c r="P29" i="2" s="1"/>
  <c r="P27" i="2" a="1"/>
  <c r="P27" i="2" s="1"/>
  <c r="P25" i="2" a="1"/>
  <c r="P25" i="2" s="1"/>
  <c r="P23" i="2" a="1"/>
  <c r="P23" i="2" s="1"/>
  <c r="P21" i="2" a="1"/>
  <c r="P21" i="2" s="1"/>
  <c r="P19" i="2" a="1"/>
  <c r="P19" i="2" s="1"/>
  <c r="P17" i="2" a="1"/>
  <c r="P17" i="2" s="1"/>
  <c r="P15" i="2" a="1"/>
  <c r="P15" i="2" s="1"/>
  <c r="P13" i="2" a="1"/>
  <c r="P13" i="2" s="1"/>
  <c r="P11" i="2" a="1"/>
  <c r="P11" i="2" s="1"/>
  <c r="P9" i="2" a="1"/>
  <c r="P9" i="2" s="1"/>
  <c r="P7" i="2" a="1"/>
  <c r="P7" i="2" s="1"/>
  <c r="P5" i="2" a="1"/>
  <c r="P5" i="2" s="1"/>
  <c r="P3" i="2" a="1"/>
  <c r="P3" i="2" s="1"/>
  <c r="O119" i="2" a="1"/>
  <c r="O119" i="2" s="1"/>
  <c r="O117" i="2" a="1"/>
  <c r="O117" i="2" s="1"/>
  <c r="O115" i="2" a="1"/>
  <c r="O115" i="2" s="1"/>
  <c r="O113" i="2" a="1"/>
  <c r="O113" i="2" s="1"/>
  <c r="O111" i="2" a="1"/>
  <c r="O111" i="2" s="1"/>
  <c r="O109" i="2" a="1"/>
  <c r="O109" i="2" s="1"/>
  <c r="O107" i="2" a="1"/>
  <c r="O107" i="2" s="1"/>
  <c r="O105" i="2" a="1"/>
  <c r="O105" i="2" s="1"/>
  <c r="O103" i="2" a="1"/>
  <c r="O103" i="2" s="1"/>
  <c r="O101" i="2" a="1"/>
  <c r="O101" i="2" s="1"/>
  <c r="O99" i="2" a="1"/>
  <c r="O99" i="2" s="1"/>
  <c r="O97" i="2" a="1"/>
  <c r="O97" i="2" s="1"/>
  <c r="O95" i="2" a="1"/>
  <c r="O95" i="2" s="1"/>
  <c r="O93" i="2" a="1"/>
  <c r="O93" i="2" s="1"/>
  <c r="O91" i="2" a="1"/>
  <c r="O91" i="2" s="1"/>
  <c r="O89" i="2" a="1"/>
  <c r="O89" i="2" s="1"/>
  <c r="O87" i="2" a="1"/>
  <c r="O87" i="2" s="1"/>
  <c r="O85" i="2" a="1"/>
  <c r="O85" i="2" s="1"/>
  <c r="O83" i="2" a="1"/>
  <c r="O83" i="2" s="1"/>
  <c r="O81" i="2" a="1"/>
  <c r="O81" i="2" s="1"/>
  <c r="O79" i="2" a="1"/>
  <c r="O79" i="2" s="1"/>
  <c r="O77" i="2" a="1"/>
  <c r="O77" i="2" s="1"/>
  <c r="O75" i="2" a="1"/>
  <c r="O75" i="2" s="1"/>
  <c r="O73" i="2" a="1"/>
  <c r="O73" i="2" s="1"/>
  <c r="O71" i="2" a="1"/>
  <c r="O71" i="2" s="1"/>
  <c r="O69" i="2" a="1"/>
  <c r="O69" i="2" s="1"/>
  <c r="O67" i="2" a="1"/>
  <c r="O67" i="2" s="1"/>
  <c r="O65" i="2" a="1"/>
  <c r="O65" i="2" s="1"/>
  <c r="O63" i="2" a="1"/>
  <c r="O63" i="2" s="1"/>
  <c r="O61" i="2" a="1"/>
  <c r="O61" i="2" s="1"/>
  <c r="O59" i="2" a="1"/>
  <c r="O59" i="2" s="1"/>
  <c r="O57" i="2" a="1"/>
  <c r="O57" i="2" s="1"/>
  <c r="O55" i="2" a="1"/>
  <c r="O55" i="2" s="1"/>
  <c r="O53" i="2" a="1"/>
  <c r="O53" i="2" s="1"/>
  <c r="O51" i="2" a="1"/>
  <c r="O51" i="2" s="1"/>
  <c r="O49" i="2" a="1"/>
  <c r="O49" i="2" s="1"/>
  <c r="O47" i="2" a="1"/>
  <c r="O47" i="2" s="1"/>
  <c r="O45" i="2" a="1"/>
  <c r="O45" i="2" s="1"/>
  <c r="O43" i="2" a="1"/>
  <c r="O43" i="2" s="1"/>
  <c r="O41" i="2" a="1"/>
  <c r="O41" i="2" s="1"/>
  <c r="O39" i="2" a="1"/>
  <c r="O39" i="2" s="1"/>
  <c r="O37" i="2" a="1"/>
  <c r="O37" i="2" s="1"/>
  <c r="O35" i="2" a="1"/>
  <c r="O35" i="2" s="1"/>
  <c r="O33" i="2" a="1"/>
  <c r="O33" i="2" s="1"/>
  <c r="O31" i="2" a="1"/>
  <c r="O31" i="2" s="1"/>
  <c r="O29" i="2" a="1"/>
  <c r="O29" i="2" s="1"/>
  <c r="O27" i="2" a="1"/>
  <c r="O27" i="2" s="1"/>
  <c r="O25" i="2" a="1"/>
  <c r="O25" i="2" s="1"/>
  <c r="O23" i="2" a="1"/>
  <c r="O23" i="2" s="1"/>
  <c r="O21" i="2" a="1"/>
  <c r="O21" i="2" s="1"/>
  <c r="O19" i="2" a="1"/>
  <c r="O19" i="2" s="1"/>
  <c r="O17" i="2" a="1"/>
  <c r="O17" i="2" s="1"/>
  <c r="O15" i="2" a="1"/>
  <c r="O15" i="2" s="1"/>
  <c r="O13" i="2" a="1"/>
  <c r="O13" i="2" s="1"/>
  <c r="O11" i="2" a="1"/>
  <c r="O11" i="2" s="1"/>
  <c r="O9" i="2" a="1"/>
  <c r="O9" i="2" s="1"/>
  <c r="O7" i="2" a="1"/>
  <c r="O7" i="2" s="1"/>
  <c r="O5" i="2" a="1"/>
  <c r="O5" i="2" s="1"/>
  <c r="O3" i="2" a="1"/>
  <c r="O3" i="2" s="1"/>
  <c r="N117" i="2" a="1"/>
  <c r="N117" i="2" s="1"/>
  <c r="N115" i="2" a="1"/>
  <c r="N115" i="2" s="1"/>
  <c r="N113" i="2" a="1"/>
  <c r="N113" i="2" s="1"/>
  <c r="N111" i="2" a="1"/>
  <c r="N111" i="2" s="1"/>
  <c r="N109" i="2" a="1"/>
  <c r="N109" i="2" s="1"/>
  <c r="N107" i="2" a="1"/>
  <c r="N107" i="2" s="1"/>
  <c r="N105" i="2" a="1"/>
  <c r="N105" i="2" s="1"/>
  <c r="N103" i="2" a="1"/>
  <c r="N103" i="2" s="1"/>
  <c r="N101" i="2" a="1"/>
  <c r="N101" i="2" s="1"/>
  <c r="N99" i="2" a="1"/>
  <c r="N99" i="2" s="1"/>
  <c r="N97" i="2" a="1"/>
  <c r="N97" i="2" s="1"/>
  <c r="N95" i="2" a="1"/>
  <c r="N95" i="2" s="1"/>
  <c r="N93" i="2" a="1"/>
  <c r="N93" i="2" s="1"/>
  <c r="N91" i="2" a="1"/>
  <c r="N91" i="2" s="1"/>
  <c r="N89" i="2" a="1"/>
  <c r="N89" i="2" s="1"/>
  <c r="N87" i="2" a="1"/>
  <c r="N87" i="2" s="1"/>
  <c r="N85" i="2" a="1"/>
  <c r="N85" i="2" s="1"/>
  <c r="N83" i="2" a="1"/>
  <c r="N83" i="2" s="1"/>
  <c r="N81" i="2" a="1"/>
  <c r="N81" i="2" s="1"/>
  <c r="N79" i="2" a="1"/>
  <c r="N79" i="2" s="1"/>
  <c r="N77" i="2" a="1"/>
  <c r="N77" i="2" s="1"/>
  <c r="N75" i="2" a="1"/>
  <c r="N75" i="2" s="1"/>
  <c r="N73" i="2" a="1"/>
  <c r="N73" i="2" s="1"/>
  <c r="N71" i="2" a="1"/>
  <c r="N71" i="2" s="1"/>
  <c r="N69" i="2" a="1"/>
  <c r="N69" i="2" s="1"/>
  <c r="N67" i="2" a="1"/>
  <c r="N67" i="2" s="1"/>
  <c r="N65" i="2" a="1"/>
  <c r="N65" i="2" s="1"/>
  <c r="N63" i="2" a="1"/>
  <c r="N63" i="2" s="1"/>
  <c r="N61" i="2" a="1"/>
  <c r="N61" i="2" s="1"/>
  <c r="N59" i="2" a="1"/>
  <c r="N59" i="2" s="1"/>
  <c r="N57" i="2" a="1"/>
  <c r="N57" i="2" s="1"/>
  <c r="N55" i="2" a="1"/>
  <c r="N55" i="2" s="1"/>
  <c r="N53" i="2" a="1"/>
  <c r="N53" i="2" s="1"/>
  <c r="N51" i="2" a="1"/>
  <c r="N51" i="2" s="1"/>
  <c r="N49" i="2" a="1"/>
  <c r="N49" i="2" s="1"/>
  <c r="N47" i="2" a="1"/>
  <c r="N47" i="2" s="1"/>
  <c r="N45" i="2" a="1"/>
  <c r="N45" i="2" s="1"/>
  <c r="N43" i="2" a="1"/>
  <c r="N43" i="2" s="1"/>
  <c r="N41" i="2" a="1"/>
  <c r="N41" i="2" s="1"/>
  <c r="N39" i="2" a="1"/>
  <c r="N39" i="2" s="1"/>
  <c r="N37" i="2" a="1"/>
  <c r="N37" i="2" s="1"/>
  <c r="N35" i="2" a="1"/>
  <c r="N35" i="2" s="1"/>
  <c r="N33" i="2" a="1"/>
  <c r="N33" i="2" s="1"/>
  <c r="N31" i="2" a="1"/>
  <c r="N31" i="2" s="1"/>
  <c r="N29" i="2" a="1"/>
  <c r="N29" i="2" s="1"/>
  <c r="N27" i="2" a="1"/>
  <c r="N27" i="2" s="1"/>
  <c r="N25" i="2" a="1"/>
  <c r="N25" i="2" s="1"/>
  <c r="N23" i="2" a="1"/>
  <c r="N23" i="2" s="1"/>
  <c r="N21" i="2" a="1"/>
  <c r="N21" i="2" s="1"/>
  <c r="N19" i="2" a="1"/>
  <c r="N19" i="2" s="1"/>
  <c r="N17" i="2" a="1"/>
  <c r="N17" i="2" s="1"/>
  <c r="N15" i="2" a="1"/>
  <c r="N15" i="2" s="1"/>
  <c r="N13" i="2" a="1"/>
  <c r="N13" i="2" s="1"/>
  <c r="N11" i="2" a="1"/>
  <c r="N11" i="2" s="1"/>
  <c r="N9" i="2" a="1"/>
  <c r="N9" i="2" s="1"/>
  <c r="N7" i="2" a="1"/>
  <c r="N7" i="2" s="1"/>
  <c r="N5" i="2" a="1"/>
  <c r="N5" i="2" s="1"/>
  <c r="N3" i="2" a="1"/>
  <c r="N3" i="2" s="1"/>
  <c r="M119" i="2" a="1"/>
  <c r="M119" i="2" s="1"/>
  <c r="M117" i="2" a="1"/>
  <c r="M117" i="2" s="1"/>
  <c r="M115" i="2" a="1"/>
  <c r="M115" i="2" s="1"/>
  <c r="M113" i="2" a="1"/>
  <c r="M113" i="2" s="1"/>
  <c r="M111" i="2" a="1"/>
  <c r="M111" i="2" s="1"/>
  <c r="M109" i="2" a="1"/>
  <c r="M109" i="2" s="1"/>
  <c r="M107" i="2" a="1"/>
  <c r="M107" i="2" s="1"/>
  <c r="M105" i="2" a="1"/>
  <c r="M105" i="2" s="1"/>
  <c r="M103" i="2" a="1"/>
  <c r="M103" i="2" s="1"/>
  <c r="M101" i="2" a="1"/>
  <c r="M101" i="2" s="1"/>
  <c r="M99" i="2" a="1"/>
  <c r="M99" i="2" s="1"/>
  <c r="M97" i="2" a="1"/>
  <c r="M97" i="2" s="1"/>
  <c r="M95" i="2" a="1"/>
  <c r="M95" i="2" s="1"/>
  <c r="M93" i="2" a="1"/>
  <c r="M93" i="2" s="1"/>
  <c r="M91" i="2" a="1"/>
  <c r="M91" i="2" s="1"/>
  <c r="M89" i="2" a="1"/>
  <c r="M89" i="2" s="1"/>
  <c r="M87" i="2" a="1"/>
  <c r="M87" i="2" s="1"/>
  <c r="M85" i="2" a="1"/>
  <c r="M85" i="2" s="1"/>
  <c r="M83" i="2" a="1"/>
  <c r="M83" i="2" s="1"/>
  <c r="M81" i="2" a="1"/>
  <c r="M81" i="2" s="1"/>
  <c r="M79" i="2" a="1"/>
  <c r="M79" i="2" s="1"/>
  <c r="M77" i="2" a="1"/>
  <c r="M77" i="2" s="1"/>
  <c r="M75" i="2" a="1"/>
  <c r="M75" i="2" s="1"/>
  <c r="M73" i="2" a="1"/>
  <c r="M73" i="2" s="1"/>
  <c r="M71" i="2" a="1"/>
  <c r="M71" i="2" s="1"/>
  <c r="M69" i="2" a="1"/>
  <c r="M69" i="2" s="1"/>
  <c r="M67" i="2" a="1"/>
  <c r="M67" i="2" s="1"/>
  <c r="M65" i="2" a="1"/>
  <c r="M65" i="2" s="1"/>
  <c r="M63" i="2" a="1"/>
  <c r="M63" i="2" s="1"/>
  <c r="M61" i="2" a="1"/>
  <c r="M61" i="2" s="1"/>
  <c r="M59" i="2" a="1"/>
  <c r="M59" i="2" s="1"/>
  <c r="M57" i="2" a="1"/>
  <c r="M57" i="2" s="1"/>
  <c r="M55" i="2" a="1"/>
  <c r="M55" i="2" s="1"/>
  <c r="M53" i="2" a="1"/>
  <c r="M53" i="2" s="1"/>
  <c r="M51" i="2" a="1"/>
  <c r="M51" i="2" s="1"/>
  <c r="M49" i="2" a="1"/>
  <c r="M49" i="2" s="1"/>
  <c r="M47" i="2" a="1"/>
  <c r="M47" i="2" s="1"/>
  <c r="M45" i="2" a="1"/>
  <c r="M45" i="2" s="1"/>
  <c r="M43" i="2" a="1"/>
  <c r="M43" i="2" s="1"/>
  <c r="M41" i="2" a="1"/>
  <c r="M41" i="2" s="1"/>
  <c r="M39" i="2" a="1"/>
  <c r="M39" i="2" s="1"/>
  <c r="M37" i="2" a="1"/>
  <c r="M37" i="2" s="1"/>
  <c r="M35" i="2" a="1"/>
  <c r="M35" i="2" s="1"/>
  <c r="M33" i="2" a="1"/>
  <c r="M33" i="2" s="1"/>
  <c r="M31" i="2" a="1"/>
  <c r="M31" i="2" s="1"/>
  <c r="M29" i="2" a="1"/>
  <c r="M29" i="2" s="1"/>
  <c r="M27" i="2" a="1"/>
  <c r="M27" i="2" s="1"/>
  <c r="M25" i="2" a="1"/>
  <c r="M25" i="2" s="1"/>
  <c r="M23" i="2" a="1"/>
  <c r="M23" i="2" s="1"/>
  <c r="M21" i="2" a="1"/>
  <c r="M21" i="2" s="1"/>
  <c r="M19" i="2" a="1"/>
  <c r="M19" i="2" s="1"/>
  <c r="M17" i="2" a="1"/>
  <c r="M17" i="2" s="1"/>
  <c r="M15" i="2" a="1"/>
  <c r="M15" i="2" s="1"/>
  <c r="M13" i="2" a="1"/>
  <c r="M13" i="2" s="1"/>
  <c r="M11" i="2" a="1"/>
  <c r="M11" i="2" s="1"/>
  <c r="M9" i="2" a="1"/>
  <c r="M9" i="2" s="1"/>
  <c r="M7" i="2" a="1"/>
  <c r="M7" i="2" s="1"/>
  <c r="M5" i="2" a="1"/>
  <c r="M5" i="2" s="1"/>
  <c r="M3" i="2" a="1"/>
  <c r="M3" i="2" s="1"/>
  <c r="L119" i="2" a="1"/>
  <c r="L119" i="2" s="1"/>
  <c r="L117" i="2" a="1"/>
  <c r="L117" i="2" s="1"/>
  <c r="L115" i="2" a="1"/>
  <c r="L115" i="2" s="1"/>
  <c r="L113" i="2" a="1"/>
  <c r="L113" i="2" s="1"/>
  <c r="L111" i="2" a="1"/>
  <c r="L111" i="2" s="1"/>
  <c r="L109" i="2" a="1"/>
  <c r="L109" i="2" s="1"/>
  <c r="L107" i="2" a="1"/>
  <c r="L107" i="2" s="1"/>
  <c r="L105" i="2" a="1"/>
  <c r="L105" i="2" s="1"/>
  <c r="L103" i="2" a="1"/>
  <c r="L103" i="2" s="1"/>
  <c r="L101" i="2" a="1"/>
  <c r="L101" i="2" s="1"/>
  <c r="L99" i="2" a="1"/>
  <c r="L99" i="2" s="1"/>
  <c r="L97" i="2" a="1"/>
  <c r="L97" i="2" s="1"/>
  <c r="L95" i="2" a="1"/>
  <c r="L95" i="2" s="1"/>
  <c r="L93" i="2" a="1"/>
  <c r="L93" i="2" s="1"/>
  <c r="L91" i="2" a="1"/>
  <c r="L91" i="2" s="1"/>
  <c r="L89" i="2" a="1"/>
  <c r="L89" i="2" s="1"/>
  <c r="L87" i="2" a="1"/>
  <c r="L87" i="2" s="1"/>
  <c r="L85" i="2" a="1"/>
  <c r="L85" i="2" s="1"/>
  <c r="L83" i="2" a="1"/>
  <c r="L83" i="2" s="1"/>
  <c r="L81" i="2" a="1"/>
  <c r="L81" i="2" s="1"/>
  <c r="L79" i="2" a="1"/>
  <c r="L79" i="2" s="1"/>
  <c r="L77" i="2" a="1"/>
  <c r="L77" i="2" s="1"/>
  <c r="L75" i="2" a="1"/>
  <c r="L75" i="2" s="1"/>
  <c r="L73" i="2" a="1"/>
  <c r="L73" i="2" s="1"/>
  <c r="L71" i="2" a="1"/>
  <c r="L71" i="2" s="1"/>
  <c r="L69" i="2" a="1"/>
  <c r="L69" i="2" s="1"/>
  <c r="L67" i="2" a="1"/>
  <c r="L67" i="2" s="1"/>
  <c r="L65" i="2" a="1"/>
  <c r="L65" i="2" s="1"/>
  <c r="L63" i="2" a="1"/>
  <c r="L63" i="2" s="1"/>
  <c r="L61" i="2" a="1"/>
  <c r="L61" i="2" s="1"/>
  <c r="L59" i="2" a="1"/>
  <c r="L59" i="2" s="1"/>
  <c r="L57" i="2" a="1"/>
  <c r="L57" i="2" s="1"/>
  <c r="L55" i="2" a="1"/>
  <c r="L55" i="2" s="1"/>
  <c r="L53" i="2" a="1"/>
  <c r="L53" i="2" s="1"/>
  <c r="L51" i="2" a="1"/>
  <c r="L51" i="2" s="1"/>
  <c r="L49" i="2" a="1"/>
  <c r="L49" i="2" s="1"/>
  <c r="L47" i="2" a="1"/>
  <c r="L47" i="2" s="1"/>
  <c r="L45" i="2" a="1"/>
  <c r="L45" i="2" s="1"/>
  <c r="L43" i="2" a="1"/>
  <c r="L43" i="2" s="1"/>
  <c r="L41" i="2" a="1"/>
  <c r="L41" i="2" s="1"/>
  <c r="L39" i="2" a="1"/>
  <c r="L39" i="2" s="1"/>
  <c r="L37" i="2" a="1"/>
  <c r="L37" i="2" s="1"/>
  <c r="L35" i="2" a="1"/>
  <c r="L35" i="2" s="1"/>
  <c r="L33" i="2" a="1"/>
  <c r="L33" i="2" s="1"/>
  <c r="L31" i="2" a="1"/>
  <c r="L31" i="2" s="1"/>
  <c r="L29" i="2" a="1"/>
  <c r="L29" i="2" s="1"/>
  <c r="L27" i="2" a="1"/>
  <c r="L27" i="2" s="1"/>
  <c r="L25" i="2" a="1"/>
  <c r="L25" i="2" s="1"/>
  <c r="L23" i="2" a="1"/>
  <c r="L23" i="2" s="1"/>
  <c r="L21" i="2" a="1"/>
  <c r="L21" i="2" s="1"/>
  <c r="L19" i="2" a="1"/>
  <c r="L19" i="2" s="1"/>
  <c r="L17" i="2" a="1"/>
  <c r="L17" i="2" s="1"/>
  <c r="L15" i="2" a="1"/>
  <c r="L15" i="2" s="1"/>
  <c r="L13" i="2" a="1"/>
  <c r="L13" i="2" s="1"/>
  <c r="L11" i="2" a="1"/>
  <c r="L11" i="2" s="1"/>
  <c r="L9" i="2" a="1"/>
  <c r="L9" i="2" s="1"/>
  <c r="L7" i="2" a="1"/>
  <c r="L7" i="2" s="1"/>
  <c r="L5" i="2" a="1"/>
  <c r="L5" i="2" s="1"/>
  <c r="L3" i="2" a="1"/>
  <c r="L3" i="2" s="1"/>
  <c r="K119" i="2" a="1"/>
  <c r="K119" i="2" s="1"/>
  <c r="K117" i="2" a="1"/>
  <c r="K117" i="2" s="1"/>
  <c r="K115" i="2" a="1"/>
  <c r="K115" i="2" s="1"/>
  <c r="K113" i="2" a="1"/>
  <c r="K113" i="2" s="1"/>
  <c r="K111" i="2" a="1"/>
  <c r="K111" i="2" s="1"/>
  <c r="K109" i="2" a="1"/>
  <c r="K109" i="2" s="1"/>
  <c r="K107" i="2" a="1"/>
  <c r="K107" i="2" s="1"/>
  <c r="K105" i="2" a="1"/>
  <c r="K105" i="2" s="1"/>
  <c r="K103" i="2" a="1"/>
  <c r="K103" i="2" s="1"/>
  <c r="K101" i="2" a="1"/>
  <c r="K101" i="2" s="1"/>
  <c r="K99" i="2" a="1"/>
  <c r="K99" i="2" s="1"/>
  <c r="K97" i="2" a="1"/>
  <c r="K97" i="2" s="1"/>
  <c r="K95" i="2" a="1"/>
  <c r="K95" i="2" s="1"/>
  <c r="K93" i="2" a="1"/>
  <c r="K93" i="2" s="1"/>
  <c r="K91" i="2" a="1"/>
  <c r="K91" i="2" s="1"/>
  <c r="K89" i="2" a="1"/>
  <c r="K89" i="2" s="1"/>
  <c r="K87" i="2" a="1"/>
  <c r="K87" i="2" s="1"/>
  <c r="K85" i="2" a="1"/>
  <c r="K85" i="2" s="1"/>
  <c r="K83" i="2" a="1"/>
  <c r="K83" i="2" s="1"/>
  <c r="K81" i="2" a="1"/>
  <c r="K81" i="2" s="1"/>
  <c r="K79" i="2" a="1"/>
  <c r="K79" i="2" s="1"/>
  <c r="K77" i="2" a="1"/>
  <c r="K77" i="2" s="1"/>
  <c r="K75" i="2" a="1"/>
  <c r="K75" i="2" s="1"/>
  <c r="K73" i="2" a="1"/>
  <c r="K73" i="2" s="1"/>
  <c r="K71" i="2" a="1"/>
  <c r="K71" i="2" s="1"/>
  <c r="K69" i="2" a="1"/>
  <c r="K69" i="2" s="1"/>
  <c r="K67" i="2" a="1"/>
  <c r="K67" i="2" s="1"/>
  <c r="K65" i="2" a="1"/>
  <c r="K65" i="2" s="1"/>
  <c r="K63" i="2" a="1"/>
  <c r="K63" i="2" s="1"/>
  <c r="K61" i="2" a="1"/>
  <c r="K61" i="2" s="1"/>
  <c r="K59" i="2" a="1"/>
  <c r="K59" i="2" s="1"/>
  <c r="K57" i="2" a="1"/>
  <c r="K57" i="2" s="1"/>
  <c r="K55" i="2" a="1"/>
  <c r="K55" i="2" s="1"/>
  <c r="K53" i="2" a="1"/>
  <c r="K53" i="2" s="1"/>
  <c r="K51" i="2" a="1"/>
  <c r="K51" i="2" s="1"/>
  <c r="K49" i="2" a="1"/>
  <c r="K49" i="2" s="1"/>
  <c r="K47" i="2" a="1"/>
  <c r="K47" i="2" s="1"/>
  <c r="K45" i="2" a="1"/>
  <c r="K45" i="2" s="1"/>
  <c r="K43" i="2" a="1"/>
  <c r="K43" i="2" s="1"/>
  <c r="K41" i="2" a="1"/>
  <c r="K41" i="2" s="1"/>
  <c r="K39" i="2" a="1"/>
  <c r="K39" i="2" s="1"/>
  <c r="K37" i="2" a="1"/>
  <c r="K37" i="2" s="1"/>
  <c r="K35" i="2" a="1"/>
  <c r="K35" i="2" s="1"/>
  <c r="K33" i="2" a="1"/>
  <c r="K33" i="2" s="1"/>
  <c r="K31" i="2" a="1"/>
  <c r="K31" i="2" s="1"/>
  <c r="K29" i="2" a="1"/>
  <c r="K29" i="2" s="1"/>
  <c r="K27" i="2" a="1"/>
  <c r="K27" i="2" s="1"/>
  <c r="K25" i="2" a="1"/>
  <c r="K25" i="2" s="1"/>
  <c r="K23" i="2" a="1"/>
  <c r="K23" i="2" s="1"/>
  <c r="K21" i="2" a="1"/>
  <c r="K21" i="2" s="1"/>
  <c r="K19" i="2" a="1"/>
  <c r="K19" i="2" s="1"/>
  <c r="K17" i="2" a="1"/>
  <c r="K17" i="2" s="1"/>
  <c r="K15" i="2" a="1"/>
  <c r="K15" i="2" s="1"/>
  <c r="K13" i="2" a="1"/>
  <c r="K13" i="2" s="1"/>
  <c r="K11" i="2" a="1"/>
  <c r="K11" i="2" s="1"/>
  <c r="K9" i="2" a="1"/>
  <c r="K9" i="2" s="1"/>
  <c r="K7" i="2" a="1"/>
  <c r="K7" i="2" s="1"/>
  <c r="K5" i="2" a="1"/>
  <c r="K5" i="2" s="1"/>
  <c r="K3" i="2" a="1"/>
  <c r="K3" i="2" s="1"/>
  <c r="J119" i="2" a="1"/>
  <c r="J119" i="2" s="1"/>
  <c r="J117" i="2" a="1"/>
  <c r="J117" i="2" s="1"/>
  <c r="J115" i="2" a="1"/>
  <c r="J115" i="2" s="1"/>
  <c r="J113" i="2" a="1"/>
  <c r="J113" i="2" s="1"/>
  <c r="J111" i="2" a="1"/>
  <c r="J111" i="2" s="1"/>
  <c r="J109" i="2" a="1"/>
  <c r="J109" i="2" s="1"/>
  <c r="J107" i="2" a="1"/>
  <c r="J107" i="2" s="1"/>
  <c r="J105" i="2" a="1"/>
  <c r="J105" i="2" s="1"/>
  <c r="J103" i="2" a="1"/>
  <c r="J103" i="2" s="1"/>
  <c r="J101" i="2" a="1"/>
  <c r="J101" i="2" s="1"/>
  <c r="J99" i="2" a="1"/>
  <c r="J99" i="2" s="1"/>
  <c r="J97" i="2" a="1"/>
  <c r="J97" i="2" s="1"/>
  <c r="J95" i="2" a="1"/>
  <c r="J95" i="2" s="1"/>
  <c r="J93" i="2" a="1"/>
  <c r="J93" i="2" s="1"/>
  <c r="J91" i="2" a="1"/>
  <c r="J91" i="2" s="1"/>
  <c r="J89" i="2" a="1"/>
  <c r="J89" i="2" s="1"/>
  <c r="J87" i="2" a="1"/>
  <c r="J87" i="2" s="1"/>
  <c r="J85" i="2" a="1"/>
  <c r="J85" i="2" s="1"/>
  <c r="J83" i="2" a="1"/>
  <c r="J83" i="2" s="1"/>
  <c r="J81" i="2" a="1"/>
  <c r="J81" i="2" s="1"/>
  <c r="J79" i="2" a="1"/>
  <c r="J79" i="2" s="1"/>
  <c r="J77" i="2" a="1"/>
  <c r="J77" i="2" s="1"/>
  <c r="J75" i="2" a="1"/>
  <c r="J75" i="2" s="1"/>
  <c r="J73" i="2" a="1"/>
  <c r="J73" i="2" s="1"/>
  <c r="J71" i="2" a="1"/>
  <c r="J71" i="2" s="1"/>
  <c r="J69" i="2" a="1"/>
  <c r="J69" i="2" s="1"/>
  <c r="J67" i="2" a="1"/>
  <c r="J67" i="2" s="1"/>
  <c r="J65" i="2" a="1"/>
  <c r="J65" i="2" s="1"/>
  <c r="J63" i="2" a="1"/>
  <c r="J63" i="2" s="1"/>
  <c r="J61" i="2" a="1"/>
  <c r="J61" i="2" s="1"/>
  <c r="J59" i="2" a="1"/>
  <c r="J59" i="2" s="1"/>
  <c r="J57" i="2" a="1"/>
  <c r="J57" i="2" s="1"/>
  <c r="J55" i="2" a="1"/>
  <c r="J55" i="2" s="1"/>
  <c r="J53" i="2" a="1"/>
  <c r="J53" i="2" s="1"/>
  <c r="J51" i="2" a="1"/>
  <c r="J51" i="2" s="1"/>
  <c r="J49" i="2" a="1"/>
  <c r="J49" i="2" s="1"/>
  <c r="J47" i="2" a="1"/>
  <c r="J47" i="2" s="1"/>
  <c r="J45" i="2" a="1"/>
  <c r="J45" i="2" s="1"/>
  <c r="J43" i="2" a="1"/>
  <c r="J43" i="2" s="1"/>
  <c r="J41" i="2" a="1"/>
  <c r="J41" i="2" s="1"/>
  <c r="J39" i="2" a="1"/>
  <c r="J39" i="2" s="1"/>
  <c r="J37" i="2" a="1"/>
  <c r="J37" i="2" s="1"/>
  <c r="J35" i="2" a="1"/>
  <c r="J35" i="2" s="1"/>
  <c r="J33" i="2" a="1"/>
  <c r="J33" i="2" s="1"/>
  <c r="J31" i="2" a="1"/>
  <c r="J31" i="2" s="1"/>
  <c r="J29" i="2" a="1"/>
  <c r="J29" i="2" s="1"/>
  <c r="J27" i="2" a="1"/>
  <c r="J27" i="2" s="1"/>
  <c r="J25" i="2" a="1"/>
  <c r="J25" i="2" s="1"/>
  <c r="J23" i="2" a="1"/>
  <c r="J23" i="2" s="1"/>
  <c r="J21" i="2" a="1"/>
  <c r="J21" i="2" s="1"/>
  <c r="J19" i="2" a="1"/>
  <c r="J19" i="2" s="1"/>
  <c r="J17" i="2" a="1"/>
  <c r="J17" i="2" s="1"/>
  <c r="J15" i="2" a="1"/>
  <c r="J15" i="2" s="1"/>
  <c r="J13" i="2" a="1"/>
  <c r="J13" i="2" s="1"/>
  <c r="J11" i="2" a="1"/>
  <c r="J11" i="2" s="1"/>
  <c r="J9" i="2" a="1"/>
  <c r="J9" i="2" s="1"/>
  <c r="J7" i="2" a="1"/>
  <c r="J7" i="2" s="1"/>
  <c r="J5" i="2" a="1"/>
  <c r="J5" i="2" s="1"/>
  <c r="J3" i="2" a="1"/>
  <c r="J3" i="2" s="1"/>
  <c r="I119" i="2" a="1"/>
  <c r="I119" i="2" s="1"/>
  <c r="I117" i="2" a="1"/>
  <c r="I117" i="2" s="1"/>
  <c r="I115" i="2" a="1"/>
  <c r="I115" i="2" s="1"/>
  <c r="I113" i="2" a="1"/>
  <c r="I113" i="2" s="1"/>
  <c r="I111" i="2" a="1"/>
  <c r="I111" i="2" s="1"/>
  <c r="I109" i="2" a="1"/>
  <c r="I109" i="2" s="1"/>
  <c r="I107" i="2" a="1"/>
  <c r="I107" i="2" s="1"/>
  <c r="I105" i="2" a="1"/>
  <c r="I105" i="2" s="1"/>
  <c r="I103" i="2" a="1"/>
  <c r="I103" i="2" s="1"/>
  <c r="I101" i="2" a="1"/>
  <c r="I101" i="2" s="1"/>
  <c r="I99" i="2" a="1"/>
  <c r="I99" i="2" s="1"/>
  <c r="I97" i="2" a="1"/>
  <c r="I97" i="2" s="1"/>
  <c r="I95" i="2" a="1"/>
  <c r="I95" i="2" s="1"/>
  <c r="I93" i="2" a="1"/>
  <c r="I93" i="2" s="1"/>
  <c r="I91" i="2" a="1"/>
  <c r="I91" i="2" s="1"/>
  <c r="I89" i="2" a="1"/>
  <c r="I89" i="2" s="1"/>
  <c r="I87" i="2" a="1"/>
  <c r="I87" i="2" s="1"/>
  <c r="I85" i="2" a="1"/>
  <c r="I85" i="2" s="1"/>
  <c r="I83" i="2" a="1"/>
  <c r="I83" i="2" s="1"/>
  <c r="I81" i="2" a="1"/>
  <c r="I81" i="2" s="1"/>
  <c r="I79" i="2" a="1"/>
  <c r="I79" i="2" s="1"/>
  <c r="I77" i="2" a="1"/>
  <c r="I77" i="2" s="1"/>
  <c r="I75" i="2" a="1"/>
  <c r="I75" i="2" s="1"/>
  <c r="I73" i="2" a="1"/>
  <c r="I73" i="2" s="1"/>
  <c r="I71" i="2" a="1"/>
  <c r="I71" i="2" s="1"/>
  <c r="I69" i="2" a="1"/>
  <c r="I69" i="2" s="1"/>
  <c r="I67" i="2" a="1"/>
  <c r="I67" i="2" s="1"/>
  <c r="I65" i="2" a="1"/>
  <c r="I65" i="2" s="1"/>
  <c r="I63" i="2" a="1"/>
  <c r="I63" i="2" s="1"/>
  <c r="I61" i="2" a="1"/>
  <c r="I61" i="2" s="1"/>
  <c r="I59" i="2" a="1"/>
  <c r="I59" i="2" s="1"/>
  <c r="I57" i="2" a="1"/>
  <c r="I57" i="2" s="1"/>
  <c r="I55" i="2" a="1"/>
  <c r="I55" i="2" s="1"/>
  <c r="I53" i="2" a="1"/>
  <c r="I53" i="2" s="1"/>
  <c r="I51" i="2" a="1"/>
  <c r="I51" i="2" s="1"/>
  <c r="I49" i="2" a="1"/>
  <c r="I49" i="2" s="1"/>
  <c r="I47" i="2" a="1"/>
  <c r="I47" i="2" s="1"/>
  <c r="I45" i="2" a="1"/>
  <c r="I45" i="2" s="1"/>
  <c r="I43" i="2" a="1"/>
  <c r="I43" i="2" s="1"/>
  <c r="I41" i="2" a="1"/>
  <c r="I41" i="2" s="1"/>
  <c r="I39" i="2" a="1"/>
  <c r="I39" i="2" s="1"/>
  <c r="I37" i="2" a="1"/>
  <c r="I37" i="2" s="1"/>
  <c r="I35" i="2" a="1"/>
  <c r="I35" i="2" s="1"/>
  <c r="I33" i="2" a="1"/>
  <c r="I33" i="2" s="1"/>
  <c r="I31" i="2" a="1"/>
  <c r="I31" i="2" s="1"/>
  <c r="I29" i="2" a="1"/>
  <c r="I29" i="2" s="1"/>
  <c r="I27" i="2" a="1"/>
  <c r="I27" i="2" s="1"/>
  <c r="I25" i="2" a="1"/>
  <c r="I25" i="2" s="1"/>
  <c r="I23" i="2" a="1"/>
  <c r="I23" i="2" s="1"/>
  <c r="I21" i="2" a="1"/>
  <c r="I21" i="2" s="1"/>
  <c r="I19" i="2" a="1"/>
  <c r="I19" i="2" s="1"/>
  <c r="I17" i="2" a="1"/>
  <c r="I17" i="2" s="1"/>
  <c r="I15" i="2" a="1"/>
  <c r="I15" i="2" s="1"/>
  <c r="I13" i="2" a="1"/>
  <c r="I13" i="2" s="1"/>
  <c r="I11" i="2" a="1"/>
  <c r="I11" i="2" s="1"/>
  <c r="I9" i="2" a="1"/>
  <c r="I9" i="2" s="1"/>
  <c r="I7" i="2" a="1"/>
  <c r="I7" i="2" s="1"/>
  <c r="I5" i="2" a="1"/>
  <c r="I5" i="2" s="1"/>
  <c r="I3" i="2" a="1"/>
  <c r="I3" i="2" s="1"/>
  <c r="H119" i="2" a="1"/>
  <c r="H119" i="2" s="1"/>
  <c r="H117" i="2" a="1"/>
  <c r="H117" i="2" s="1"/>
  <c r="H115" i="2" a="1"/>
  <c r="H115" i="2" s="1"/>
  <c r="H113" i="2" a="1"/>
  <c r="H113" i="2" s="1"/>
  <c r="H111" i="2" a="1"/>
  <c r="H111" i="2" s="1"/>
  <c r="H109" i="2" a="1"/>
  <c r="H109" i="2" s="1"/>
  <c r="H107" i="2" a="1"/>
  <c r="H107" i="2" s="1"/>
  <c r="H105" i="2" a="1"/>
  <c r="H105" i="2" s="1"/>
  <c r="H103" i="2" a="1"/>
  <c r="H103" i="2" s="1"/>
  <c r="H101" i="2" a="1"/>
  <c r="H101" i="2" s="1"/>
  <c r="H99" i="2" a="1"/>
  <c r="H99" i="2" s="1"/>
  <c r="H97" i="2" a="1"/>
  <c r="H97" i="2" s="1"/>
  <c r="H95" i="2" a="1"/>
  <c r="H95" i="2" s="1"/>
  <c r="H93" i="2" a="1"/>
  <c r="H93" i="2" s="1"/>
  <c r="H91" i="2" a="1"/>
  <c r="H91" i="2" s="1"/>
  <c r="H89" i="2" a="1"/>
  <c r="H89" i="2" s="1"/>
  <c r="H87" i="2" a="1"/>
  <c r="H87" i="2" s="1"/>
  <c r="H85" i="2" a="1"/>
  <c r="H85" i="2" s="1"/>
  <c r="H83" i="2" a="1"/>
  <c r="H83" i="2" s="1"/>
  <c r="H81" i="2" a="1"/>
  <c r="H81" i="2" s="1"/>
  <c r="H79" i="2" a="1"/>
  <c r="H79" i="2" s="1"/>
  <c r="H77" i="2" a="1"/>
  <c r="H77" i="2" s="1"/>
  <c r="H75" i="2" a="1"/>
  <c r="H75" i="2" s="1"/>
  <c r="H73" i="2" a="1"/>
  <c r="H73" i="2" s="1"/>
  <c r="H71" i="2" a="1"/>
  <c r="H71" i="2" s="1"/>
  <c r="H69" i="2" a="1"/>
  <c r="H69" i="2" s="1"/>
  <c r="H67" i="2" a="1"/>
  <c r="H67" i="2" s="1"/>
  <c r="H65" i="2" a="1"/>
  <c r="H65" i="2" s="1"/>
  <c r="H63" i="2" a="1"/>
  <c r="H63" i="2" s="1"/>
  <c r="H61" i="2" a="1"/>
  <c r="H61" i="2" s="1"/>
  <c r="H59" i="2" a="1"/>
  <c r="H59" i="2" s="1"/>
  <c r="H57" i="2" a="1"/>
  <c r="H57" i="2" s="1"/>
  <c r="H55" i="2" a="1"/>
  <c r="H55" i="2" s="1"/>
  <c r="H53" i="2" a="1"/>
  <c r="H53" i="2" s="1"/>
  <c r="H51" i="2" a="1"/>
  <c r="H51" i="2" s="1"/>
  <c r="H49" i="2" a="1"/>
  <c r="H49" i="2" s="1"/>
  <c r="H47" i="2" a="1"/>
  <c r="H47" i="2" s="1"/>
  <c r="H45" i="2" a="1"/>
  <c r="H45" i="2" s="1"/>
  <c r="H43" i="2" a="1"/>
  <c r="H43" i="2" s="1"/>
  <c r="H41" i="2" a="1"/>
  <c r="H41" i="2" s="1"/>
  <c r="H39" i="2" a="1"/>
  <c r="H39" i="2" s="1"/>
  <c r="H37" i="2" a="1"/>
  <c r="H37" i="2" s="1"/>
  <c r="H35" i="2" a="1"/>
  <c r="H35" i="2" s="1"/>
  <c r="H33" i="2" a="1"/>
  <c r="H33" i="2" s="1"/>
  <c r="H31" i="2" a="1"/>
  <c r="H31" i="2" s="1"/>
  <c r="H29" i="2" a="1"/>
  <c r="H29" i="2" s="1"/>
  <c r="H27" i="2" a="1"/>
  <c r="H27" i="2" s="1"/>
  <c r="H25" i="2" a="1"/>
  <c r="H25" i="2" s="1"/>
  <c r="H23" i="2" a="1"/>
  <c r="H23" i="2" s="1"/>
  <c r="H21" i="2" a="1"/>
  <c r="H21" i="2" s="1"/>
  <c r="H19" i="2" a="1"/>
  <c r="H19" i="2" s="1"/>
  <c r="H17" i="2" a="1"/>
  <c r="H17" i="2" s="1"/>
  <c r="H15" i="2" a="1"/>
  <c r="H15" i="2" s="1"/>
  <c r="H13" i="2" a="1"/>
  <c r="H13" i="2" s="1"/>
  <c r="H11" i="2" a="1"/>
  <c r="H11" i="2" s="1"/>
  <c r="H9" i="2" a="1"/>
  <c r="H9" i="2" s="1"/>
  <c r="H7" i="2" a="1"/>
  <c r="H7" i="2" s="1"/>
  <c r="H5" i="2" a="1"/>
  <c r="H5" i="2" s="1"/>
  <c r="H3" i="2" a="1"/>
  <c r="H3" i="2" s="1"/>
  <c r="G35" i="2"/>
  <c r="F119" i="2"/>
  <c r="M69" i="1"/>
  <c r="K69" i="1"/>
  <c r="M29" i="1"/>
  <c r="M27" i="1"/>
  <c r="M25" i="1"/>
  <c r="K28" i="1"/>
  <c r="K26" i="1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3" i="2"/>
  <c r="G31" i="2"/>
  <c r="G29" i="2"/>
  <c r="G27" i="2"/>
  <c r="G25" i="2"/>
  <c r="G23" i="2"/>
  <c r="G21" i="2"/>
  <c r="G19" i="2"/>
  <c r="G17" i="2"/>
  <c r="G15" i="2"/>
  <c r="G13" i="2"/>
  <c r="G11" i="2"/>
  <c r="F117" i="2"/>
  <c r="F115" i="2"/>
  <c r="F113" i="2"/>
  <c r="F111" i="2"/>
  <c r="F109" i="2"/>
  <c r="F107" i="2"/>
  <c r="F105" i="2"/>
  <c r="F103" i="2"/>
  <c r="F101" i="2"/>
  <c r="F99" i="2"/>
  <c r="F97" i="2"/>
  <c r="F95" i="2"/>
  <c r="F93" i="2"/>
  <c r="F91" i="2"/>
  <c r="F89" i="2"/>
  <c r="F87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5" i="2"/>
  <c r="F3" i="2"/>
  <c r="D119" i="2"/>
  <c r="D117" i="2"/>
  <c r="D115" i="2"/>
  <c r="D113" i="2"/>
  <c r="D111" i="2"/>
  <c r="D109" i="2"/>
  <c r="D107" i="2"/>
  <c r="D105" i="2"/>
  <c r="D103" i="2"/>
  <c r="D101" i="2"/>
  <c r="D99" i="2"/>
  <c r="D97" i="2"/>
  <c r="D95" i="2"/>
  <c r="D93" i="2"/>
  <c r="D91" i="2"/>
  <c r="D89" i="2"/>
  <c r="D87" i="2"/>
  <c r="D85" i="2"/>
  <c r="D83" i="2"/>
  <c r="D81" i="2"/>
  <c r="D79" i="2"/>
  <c r="D77" i="2"/>
  <c r="D75" i="2"/>
  <c r="D73" i="2"/>
  <c r="D71" i="2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C119" i="2"/>
  <c r="C117" i="2"/>
  <c r="C115" i="2"/>
  <c r="C113" i="2"/>
  <c r="C111" i="2"/>
  <c r="C109" i="2"/>
  <c r="C107" i="2"/>
  <c r="C105" i="2"/>
  <c r="C103" i="2"/>
  <c r="C101" i="2"/>
  <c r="C99" i="2"/>
  <c r="C97" i="2"/>
  <c r="C95" i="2"/>
  <c r="C93" i="2"/>
  <c r="C91" i="2"/>
  <c r="C89" i="2"/>
  <c r="C87" i="2"/>
  <c r="C85" i="2"/>
  <c r="C83" i="2"/>
  <c r="C81" i="2"/>
  <c r="C79" i="2"/>
  <c r="C77" i="2"/>
  <c r="C75" i="2"/>
  <c r="C73" i="2"/>
  <c r="C71" i="2"/>
  <c r="C69" i="2"/>
  <c r="C67" i="2"/>
  <c r="C65" i="2"/>
  <c r="C63" i="2"/>
  <c r="C61" i="2"/>
  <c r="C59" i="2"/>
  <c r="C57" i="2"/>
  <c r="C55" i="2"/>
  <c r="C53" i="2"/>
  <c r="C51" i="2"/>
  <c r="C49" i="2"/>
  <c r="C47" i="2"/>
  <c r="C45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C13" i="2"/>
  <c r="C11" i="2"/>
  <c r="C9" i="2"/>
  <c r="G9" i="2"/>
  <c r="G7" i="2"/>
  <c r="G5" i="2"/>
  <c r="G3" i="2"/>
  <c r="C5" i="2"/>
  <c r="C3" i="2"/>
  <c r="D9" i="2"/>
  <c r="D7" i="2"/>
  <c r="D5" i="2"/>
  <c r="D3" i="2"/>
  <c r="K24" i="1"/>
  <c r="L93" i="1"/>
  <c r="F88" i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3" i="3"/>
  <c r="E87" i="1"/>
  <c r="E86" i="1"/>
  <c r="E85" i="1"/>
  <c r="E84" i="1"/>
  <c r="M16" i="1"/>
  <c r="M14" i="1"/>
  <c r="Q119" i="2" l="1" a="1"/>
  <c r="Q119" i="2" s="1"/>
  <c r="T119" i="2" s="1"/>
  <c r="T65" i="2"/>
  <c r="T81" i="2"/>
  <c r="T93" i="2"/>
  <c r="T105" i="2"/>
  <c r="T59" i="2"/>
  <c r="T61" i="2"/>
  <c r="T103" i="2"/>
  <c r="T29" i="2"/>
  <c r="T23" i="2"/>
  <c r="T57" i="2"/>
  <c r="T11" i="2"/>
  <c r="T47" i="2"/>
  <c r="T69" i="2"/>
  <c r="T85" i="2"/>
  <c r="T97" i="2"/>
  <c r="T21" i="2"/>
  <c r="T67" i="2"/>
  <c r="T25" i="2"/>
  <c r="T37" i="2"/>
  <c r="T49" i="2"/>
  <c r="T71" i="2"/>
  <c r="T87" i="2"/>
  <c r="T99" i="2"/>
  <c r="T109" i="2"/>
  <c r="T33" i="2"/>
  <c r="T45" i="2"/>
  <c r="T83" i="2"/>
  <c r="T13" i="2"/>
  <c r="T27" i="2"/>
  <c r="T51" i="2"/>
  <c r="T73" i="2"/>
  <c r="T111" i="2"/>
  <c r="T15" i="2"/>
  <c r="T39" i="2"/>
  <c r="T75" i="2"/>
  <c r="T89" i="2"/>
  <c r="T101" i="2"/>
  <c r="T113" i="2"/>
  <c r="T35" i="2"/>
  <c r="T95" i="2"/>
  <c r="T5" i="2"/>
  <c r="T17" i="2"/>
  <c r="T41" i="2"/>
  <c r="T53" i="2"/>
  <c r="T77" i="2"/>
  <c r="T91" i="2"/>
  <c r="T115" i="2"/>
  <c r="T9" i="2"/>
  <c r="T107" i="2"/>
  <c r="T7" i="2"/>
  <c r="T19" i="2"/>
  <c r="T31" i="2"/>
  <c r="T43" i="2"/>
  <c r="T55" i="2"/>
  <c r="T63" i="2"/>
  <c r="T79" i="2"/>
  <c r="T117" i="2"/>
  <c r="T3" i="2"/>
  <c r="L95" i="1"/>
  <c r="J93" i="1" l="1"/>
  <c r="J9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<sst xmlns="http://schemas.openxmlformats.org/spreadsheetml/2006/main" count="247" uniqueCount="145">
  <si>
    <t>Michigan Crossroads Council</t>
  </si>
  <si>
    <t>Boy Scouts of America</t>
  </si>
  <si>
    <t>Name of Activity:</t>
  </si>
  <si>
    <t xml:space="preserve"> </t>
  </si>
  <si>
    <t xml:space="preserve">Name of Chair: </t>
  </si>
  <si>
    <t>Staff Advisor:</t>
  </si>
  <si>
    <t>Signature of Event Chair:</t>
  </si>
  <si>
    <t>signature</t>
  </si>
  <si>
    <t xml:space="preserve">Activity Project Code: </t>
  </si>
  <si>
    <t xml:space="preserve">Location of Activity: </t>
  </si>
  <si>
    <t>Date Prepared:</t>
  </si>
  <si>
    <t>Revenue</t>
  </si>
  <si>
    <t>Meals</t>
  </si>
  <si>
    <t>Concession Revenue</t>
  </si>
  <si>
    <t>Transportation Fees</t>
  </si>
  <si>
    <t>Recycling Fees</t>
  </si>
  <si>
    <t>Sale of Goods-Taxable</t>
  </si>
  <si>
    <t>Sale of Goods-Non-Taxable</t>
  </si>
  <si>
    <t>Less: Cost of Goods Sold (Enter as a negative number)</t>
  </si>
  <si>
    <t>Vending Machine Sales</t>
  </si>
  <si>
    <t>Less: Cost-Vending Machines (Enter as a negative number)</t>
  </si>
  <si>
    <t>Sale of Tickets</t>
  </si>
  <si>
    <t>Less: Unit Commissions Paid (Enter as negative number)</t>
  </si>
  <si>
    <t>Sale of Programs</t>
  </si>
  <si>
    <t>Advertising Revenue</t>
  </si>
  <si>
    <t>Participant Insurance Fees</t>
  </si>
  <si>
    <t>Other Revenue</t>
  </si>
  <si>
    <t>Cash Over/Under</t>
  </si>
  <si>
    <t>Refunds (Enter as a negative number)</t>
  </si>
  <si>
    <t>Discounted Fees (Enter as a negative number)</t>
  </si>
  <si>
    <t>Income from Council Services (convenience fees)</t>
  </si>
  <si>
    <t>Total Income</t>
  </si>
  <si>
    <t>Payroll Taxes</t>
  </si>
  <si>
    <t>FICA</t>
  </si>
  <si>
    <t>Unemployment</t>
  </si>
  <si>
    <t>Worker's Compensation Insurance</t>
  </si>
  <si>
    <t xml:space="preserve">Other Professional fees </t>
  </si>
  <si>
    <t>Health &amp; Safety Supplies</t>
  </si>
  <si>
    <t>Program Supplies</t>
  </si>
  <si>
    <t>Food &amp; Commissary Supplies</t>
  </si>
  <si>
    <t>Janitorial Supplies</t>
  </si>
  <si>
    <t>Office Supplies</t>
  </si>
  <si>
    <t>Other Supplies</t>
  </si>
  <si>
    <t>Telephone</t>
  </si>
  <si>
    <t>Postage</t>
  </si>
  <si>
    <t>Site or Facility Rental</t>
  </si>
  <si>
    <t>Cleaning Contracts</t>
  </si>
  <si>
    <t>Rental of Equipment</t>
  </si>
  <si>
    <t>In-house Printing</t>
  </si>
  <si>
    <t>Photography</t>
  </si>
  <si>
    <t>Films</t>
  </si>
  <si>
    <t>Outside Printing</t>
  </si>
  <si>
    <t>Gas and Oil</t>
  </si>
  <si>
    <t>Mileage</t>
  </si>
  <si>
    <t>Hotels and Incidentals</t>
  </si>
  <si>
    <t>Transportation</t>
  </si>
  <si>
    <t>Food and Beverage Costs</t>
  </si>
  <si>
    <t>National BSA Event Fees</t>
  </si>
  <si>
    <t>Conferences - National</t>
  </si>
  <si>
    <t>Conferences - Local</t>
  </si>
  <si>
    <t>Recognition - Staff</t>
  </si>
  <si>
    <t>Order By</t>
  </si>
  <si>
    <t>Recognition - Volunteers</t>
  </si>
  <si>
    <t>Recognition - Youth</t>
  </si>
  <si>
    <t>Recognition - Units</t>
  </si>
  <si>
    <t xml:space="preserve">Liability Insurance:   </t>
  </si>
  <si>
    <t>Permits</t>
  </si>
  <si>
    <t xml:space="preserve">Support </t>
  </si>
  <si>
    <t>Expenses</t>
  </si>
  <si>
    <t xml:space="preserve">District: </t>
  </si>
  <si>
    <t>Closeout Due Date:</t>
  </si>
  <si>
    <t>Petty Cash / Change Drawer / Cash Advance Due:</t>
  </si>
  <si>
    <t>Type of Activity:</t>
  </si>
  <si>
    <t>Start Date of Activity:</t>
  </si>
  <si>
    <t>End Date of Activity:</t>
  </si>
  <si>
    <t>Start Time of Activity:</t>
  </si>
  <si>
    <t>End Time of Activity:</t>
  </si>
  <si>
    <r>
      <t xml:space="preserve">Event Length                                                                 </t>
    </r>
    <r>
      <rPr>
        <sz val="8"/>
        <rFont val="Calibri"/>
        <family val="2"/>
        <scheme val="minor"/>
      </rPr>
      <t>(in hours)</t>
    </r>
  </si>
  <si>
    <t>BUDGET</t>
  </si>
  <si>
    <r>
      <t xml:space="preserve">ACTUAL                                                                  </t>
    </r>
    <r>
      <rPr>
        <b/>
        <sz val="8"/>
        <rFont val="Calibri"/>
        <family val="2"/>
        <scheme val="minor"/>
      </rPr>
      <t>(to be completed after event)</t>
    </r>
  </si>
  <si>
    <t>Contingency</t>
  </si>
  <si>
    <t>Contingency (%)</t>
  </si>
  <si>
    <t>Paid Camp Help / Paid Staff</t>
  </si>
  <si>
    <t>Order Insurance Certificate by:</t>
  </si>
  <si>
    <t>Cost per YOUTH:</t>
  </si>
  <si>
    <t>Cost per ADULT:</t>
  </si>
  <si>
    <t>Cost per STAFF</t>
  </si>
  <si>
    <t>Estimated Youth:</t>
  </si>
  <si>
    <t>Actual Youth:</t>
  </si>
  <si>
    <t>Estimated Adults:</t>
  </si>
  <si>
    <t>Actual Adults:</t>
  </si>
  <si>
    <t>Estimated Staff:</t>
  </si>
  <si>
    <t>Actual Staff:</t>
  </si>
  <si>
    <t>Yes</t>
  </si>
  <si>
    <t>No</t>
  </si>
  <si>
    <t>Other Expenses</t>
  </si>
  <si>
    <t>Sale of Meals</t>
  </si>
  <si>
    <t>Month of Activity: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</si>
  <si>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</si>
  <si>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</si>
  <si>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</si>
  <si>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</si>
  <si>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</si>
  <si>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</si>
  <si>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</si>
  <si>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</si>
  <si>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</si>
  <si>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</si>
  <si>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</si>
  <si>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</si>
  <si>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EXPENSES</t>
  </si>
  <si>
    <t>Project Sales (Gifts in Kind / Donation of Items)</t>
  </si>
  <si>
    <t>Other Direct (Cash Donations)</t>
  </si>
  <si>
    <t>NET (Over / Under)</t>
  </si>
  <si>
    <t>(use this form for District &amp; Council sponsored events &amp; activities)</t>
  </si>
  <si>
    <t>Activity Fixed Costs</t>
  </si>
  <si>
    <t>Unit</t>
  </si>
  <si>
    <t>Fund</t>
  </si>
  <si>
    <t>Account</t>
  </si>
  <si>
    <t>Project</t>
  </si>
  <si>
    <t>Class</t>
  </si>
  <si>
    <t>Account Description</t>
  </si>
  <si>
    <t>Project Description</t>
  </si>
  <si>
    <t>Total</t>
  </si>
  <si>
    <t>Bud2023</t>
  </si>
  <si>
    <t>Activity Fees</t>
  </si>
  <si>
    <t>Item Donated</t>
  </si>
  <si>
    <t>Donated By</t>
  </si>
  <si>
    <t>Donation Letter Sent?</t>
  </si>
  <si>
    <t>Value ($)</t>
  </si>
  <si>
    <t>Cash Donations</t>
  </si>
  <si>
    <t>Check #</t>
  </si>
  <si>
    <t>Amount ($)</t>
  </si>
  <si>
    <t>Water &amp; Sewer (Includes Port-a-Potties)</t>
  </si>
  <si>
    <t>Expenses - Supplies</t>
  </si>
  <si>
    <t>Income - Gifts in Kind / Donations</t>
  </si>
  <si>
    <t>Donation of Items (Gifts in Kind)</t>
  </si>
  <si>
    <t>Item to Purchase</t>
  </si>
  <si>
    <t>Quantity</t>
  </si>
  <si>
    <t>Price Each</t>
  </si>
  <si>
    <t>Total Price</t>
  </si>
  <si>
    <t>Purchase From? (Vendor)</t>
  </si>
  <si>
    <t>Submit Request:</t>
  </si>
  <si>
    <r>
      <t xml:space="preserve">Will You Be Renting a MCC Program Trailer? </t>
    </r>
    <r>
      <rPr>
        <sz val="8"/>
        <rFont val="Calibri"/>
        <family val="2"/>
        <scheme val="minor"/>
      </rPr>
      <t>($1/person)</t>
    </r>
  </si>
  <si>
    <t xml:space="preserve">2024 EVENT/ACTIVITY BUDGET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</si>
</sst>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41">
    <xf numFmtId="0" fontId="0" fillId="0" borderId="0" xfId="0"/>
    <xf numFmtId="14" fontId="6" fillId="2" borderId="4" xfId="0" applyNumberFormat="1" applyFont="1" applyFill="1" applyBorder="1" applyAlignment="1" applyProtection="1">
      <alignment horizontal="center"/>
      <protection locked="0"/>
    </xf>
    <xf numFmtId="14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44" fontId="6" fillId="0" borderId="23" xfId="4" applyFont="1" applyFill="1" applyBorder="1" applyAlignment="1" applyProtection="1">
      <alignment horizontal="right"/>
    </xf>
    <xf numFmtId="44" fontId="6" fillId="0" borderId="21" xfId="4" applyFont="1" applyFill="1" applyBorder="1" applyAlignment="1" applyProtection="1">
      <alignment horizontal="right"/>
    </xf>
    <xf numFmtId="165" fontId="0" fillId="0" borderId="0" xfId="3" applyNumberFormat="1" applyFont="1" applyAlignment="1">
      <alignment horizontal="left"/>
    </xf>
    <xf numFmtId="44" fontId="6" fillId="5" borderId="8" xfId="4" applyFont="1" applyFill="1" applyBorder="1" applyAlignment="1" applyProtection="1"/>
    <xf numFmtId="44" fontId="6" fillId="5" borderId="14" xfId="4" applyFont="1" applyFill="1" applyBorder="1" applyAlignment="1" applyProtection="1"/>
    <xf numFmtId="10" fontId="6" fillId="0" borderId="0" xfId="3" applyNumberFormat="1" applyFont="1" applyFill="1" applyBorder="1" applyAlignment="1" applyProtection="1">
      <alignment horizontal="center"/>
    </xf>
    <xf numFmtId="44" fontId="6" fillId="0" borderId="0" xfId="4" applyFont="1" applyBorder="1" applyAlignment="1" applyProtection="1">
      <alignment horizontal="center"/>
    </xf>
    <xf numFmtId="10" fontId="6" fillId="0" borderId="32" xfId="3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Continuous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2" fontId="5" fillId="0" borderId="0" xfId="0" quotePrefix="1" applyNumberFormat="1" applyFont="1" applyAlignment="1">
      <alignment horizontal="center"/>
    </xf>
    <xf numFmtId="2" fontId="5" fillId="3" borderId="4" xfId="0" quotePrefix="1" applyNumberFormat="1" applyFont="1" applyFill="1" applyBorder="1" applyAlignment="1">
      <alignment horizontal="center"/>
    </xf>
    <xf numFmtId="2" fontId="4" fillId="0" borderId="0" xfId="0" quotePrefix="1" applyNumberFormat="1" applyFont="1"/>
    <xf numFmtId="14" fontId="5" fillId="3" borderId="4" xfId="0" quotePrefix="1" applyNumberFormat="1" applyFont="1" applyFill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5" fillId="5" borderId="0" xfId="0" applyFont="1" applyFill="1"/>
    <xf numFmtId="43" fontId="6" fillId="0" borderId="4" xfId="1" applyFont="1" applyFill="1" applyBorder="1" applyAlignment="1" applyProtection="1">
      <alignment horizontal="center"/>
    </xf>
    <xf numFmtId="0" fontId="5" fillId="5" borderId="5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31" xfId="0" applyFont="1" applyBorder="1" applyAlignment="1">
      <alignment horizontal="center"/>
    </xf>
    <xf numFmtId="0" fontId="6" fillId="0" borderId="32" xfId="0" applyFont="1" applyBorder="1"/>
    <xf numFmtId="0" fontId="2" fillId="0" borderId="32" xfId="0" applyFont="1" applyBorder="1"/>
    <xf numFmtId="0" fontId="2" fillId="0" borderId="35" xfId="0" applyFont="1" applyBorder="1"/>
    <xf numFmtId="0" fontId="5" fillId="0" borderId="23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5" borderId="39" xfId="0" applyFont="1" applyFill="1" applyBorder="1"/>
    <xf numFmtId="0" fontId="5" fillId="5" borderId="40" xfId="0" applyFont="1" applyFill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0" fontId="6" fillId="0" borderId="22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Border="1"/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44" fontId="6" fillId="0" borderId="2" xfId="2" applyFont="1" applyBorder="1" applyAlignment="1" applyProtection="1">
      <alignment horizontal="center"/>
    </xf>
    <xf numFmtId="14" fontId="5" fillId="3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5" fontId="6" fillId="3" borderId="44" xfId="3" quotePrefix="1" applyNumberFormat="1" applyFont="1" applyFill="1" applyBorder="1" applyAlignment="1" applyProtection="1">
      <alignment horizontal="center"/>
    </xf>
    <xf numFmtId="0" fontId="6" fillId="0" borderId="35" xfId="0" applyFont="1" applyBorder="1"/>
    <xf numFmtId="0" fontId="6" fillId="0" borderId="47" xfId="0" applyFont="1" applyBorder="1"/>
    <xf numFmtId="165" fontId="6" fillId="0" borderId="0" xfId="3" quotePrefix="1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/>
    </xf>
    <xf numFmtId="0" fontId="0" fillId="0" borderId="50" xfId="0" applyBorder="1"/>
    <xf numFmtId="0" fontId="0" fillId="4" borderId="4" xfId="0" applyFill="1" applyBorder="1" applyAlignment="1" applyProtection="1">
      <alignment horizontal="center"/>
      <protection locked="0"/>
    </xf>
    <xf numFmtId="165" fontId="6" fillId="4" borderId="4" xfId="3" applyNumberFormat="1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14" fillId="8" borderId="51" xfId="0" applyFont="1" applyFill="1" applyBorder="1"/>
    <xf numFmtId="0" fontId="5" fillId="9" borderId="0" xfId="0" applyFont="1" applyFill="1"/>
    <xf numFmtId="0" fontId="15" fillId="9" borderId="0" xfId="0" applyFont="1" applyFill="1"/>
    <xf numFmtId="0" fontId="16" fillId="9" borderId="0" xfId="0" applyFont="1" applyFill="1"/>
    <xf numFmtId="0" fontId="5" fillId="9" borderId="0" xfId="0" applyFont="1" applyFill="1" applyAlignment="1">
      <alignment horizontal="center"/>
    </xf>
    <xf numFmtId="15" fontId="6" fillId="2" borderId="1" xfId="0" applyNumberFormat="1" applyFont="1" applyFill="1" applyBorder="1" applyAlignment="1" applyProtection="1">
      <alignment horizontal="left"/>
      <protection locked="0"/>
    </xf>
    <xf numFmtId="44" fontId="6" fillId="4" borderId="1" xfId="4" applyFont="1" applyFill="1" applyBorder="1" applyAlignment="1" applyProtection="1"/>
    <xf numFmtId="44" fontId="6" fillId="4" borderId="2" xfId="4" applyFont="1" applyFill="1" applyBorder="1" applyAlignment="1" applyProtection="1"/>
    <xf numFmtId="44" fontId="6" fillId="4" borderId="34" xfId="4" applyFont="1" applyFill="1" applyBorder="1" applyAlignment="1" applyProtection="1"/>
    <xf numFmtId="44" fontId="6" fillId="6" borderId="1" xfId="4" applyFont="1" applyFill="1" applyBorder="1" applyAlignment="1" applyProtection="1"/>
    <xf numFmtId="44" fontId="6" fillId="6" borderId="3" xfId="4" applyFont="1" applyFill="1" applyBorder="1" applyAlignment="1" applyProtection="1"/>
    <xf numFmtId="44" fontId="6" fillId="6" borderId="2" xfId="4" applyFont="1" applyFill="1" applyBorder="1" applyAlignment="1" applyProtection="1"/>
    <xf numFmtId="44" fontId="6" fillId="7" borderId="1" xfId="0" applyNumberFormat="1" applyFont="1" applyFill="1" applyBorder="1"/>
    <xf numFmtId="44" fontId="6" fillId="7" borderId="34" xfId="0" applyNumberFormat="1" applyFont="1" applyFill="1" applyBorder="1"/>
    <xf numFmtId="44" fontId="6" fillId="6" borderId="1" xfId="0" applyNumberFormat="1" applyFont="1" applyFill="1" applyBorder="1"/>
    <xf numFmtId="44" fontId="6" fillId="6" borderId="13" xfId="0" applyNumberFormat="1" applyFont="1" applyFill="1" applyBorder="1"/>
    <xf numFmtId="44" fontId="6" fillId="4" borderId="2" xfId="4" applyFont="1" applyFill="1" applyBorder="1" applyAlignment="1" applyProtection="1">
      <protection locked="0"/>
    </xf>
    <xf numFmtId="44" fontId="6" fillId="4" borderId="3" xfId="4" applyFont="1" applyFill="1" applyBorder="1" applyAlignment="1" applyProtection="1">
      <protection locked="0"/>
    </xf>
    <xf numFmtId="44" fontId="6" fillId="4" borderId="3" xfId="2" applyFont="1" applyFill="1" applyBorder="1" applyAlignment="1" applyProtection="1">
      <protection locked="0"/>
    </xf>
    <xf numFmtId="44" fontId="6" fillId="7" borderId="13" xfId="0" applyNumberFormat="1" applyFont="1" applyFill="1" applyBorder="1" applyProtection="1">
      <protection locked="0"/>
    </xf>
    <xf numFmtId="44" fontId="6" fillId="6" borderId="34" xfId="4" applyFont="1" applyFill="1" applyBorder="1" applyAlignment="1" applyProtection="1"/>
    <xf numFmtId="44" fontId="6" fillId="6" borderId="35" xfId="4" applyFont="1" applyFill="1" applyBorder="1" applyAlignment="1" applyProtection="1"/>
    <xf numFmtId="44" fontId="6" fillId="6" borderId="34" xfId="0" applyNumberFormat="1" applyFont="1" applyFill="1" applyBorder="1"/>
    <xf numFmtId="44" fontId="6" fillId="6" borderId="36" xfId="0" applyNumberFormat="1" applyFont="1" applyFill="1" applyBorder="1"/>
    <xf numFmtId="44" fontId="6" fillId="6" borderId="13" xfId="4" applyFont="1" applyFill="1" applyBorder="1" applyAlignment="1" applyProtection="1"/>
    <xf numFmtId="0" fontId="5" fillId="9" borderId="0" xfId="0" applyFont="1" applyFill="1" applyAlignment="1">
      <alignment horizontal="left"/>
    </xf>
    <xf numFmtId="1" fontId="5" fillId="9" borderId="0" xfId="0" applyNumberFormat="1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0" xfId="0" applyFont="1" applyFill="1"/>
    <xf numFmtId="0" fontId="3" fillId="13" borderId="4" xfId="0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3" fillId="13" borderId="54" xfId="0" applyFont="1" applyFill="1" applyBorder="1" applyAlignment="1">
      <alignment horizontal="center"/>
    </xf>
    <xf numFmtId="44" fontId="2" fillId="7" borderId="1" xfId="0" applyNumberFormat="1" applyFont="1" applyFill="1" applyBorder="1"/>
    <xf numFmtId="0" fontId="3" fillId="16" borderId="4" xfId="0" applyFont="1" applyFill="1" applyBorder="1" applyAlignment="1">
      <alignment horizontal="center"/>
    </xf>
    <xf numFmtId="0" fontId="3" fillId="16" borderId="17" xfId="0" applyFont="1" applyFill="1" applyBorder="1" applyAlignment="1">
      <alignment horizontal="center"/>
    </xf>
    <xf numFmtId="0" fontId="3" fillId="16" borderId="54" xfId="0" applyFont="1" applyFill="1" applyBorder="1" applyAlignment="1">
      <alignment horizontal="center"/>
    </xf>
    <xf numFmtId="44" fontId="0" fillId="0" borderId="54" xfId="2" applyFont="1" applyBorder="1"/>
    <xf numFmtId="44" fontId="0" fillId="0" borderId="56" xfId="2" applyFont="1" applyBorder="1"/>
    <xf numFmtId="15" fontId="6" fillId="2" borderId="2" xfId="0" applyNumberFormat="1" applyFont="1" applyFill="1" applyBorder="1"/>
    <xf numFmtId="15" fontId="6" fillId="2" borderId="3" xfId="0" applyNumberFormat="1" applyFont="1" applyFill="1" applyBorder="1"/>
    <xf numFmtId="0" fontId="6" fillId="0" borderId="52" xfId="0" applyFont="1" applyBorder="1"/>
    <xf numFmtId="0" fontId="0" fillId="6" borderId="1" xfId="0" applyFill="1" applyBorder="1"/>
    <xf numFmtId="44" fontId="2" fillId="4" borderId="2" xfId="4" applyFont="1" applyFill="1" applyBorder="1" applyAlignment="1" applyProtection="1">
      <protection locked="0"/>
    </xf>
    <xf numFmtId="44" fontId="2" fillId="7" borderId="13" xfId="0" applyNumberFormat="1" applyFont="1" applyFill="1" applyBorder="1" applyProtection="1">
      <protection locked="0"/>
    </xf>
    <xf numFmtId="44" fontId="6" fillId="4" borderId="35" xfId="4" applyFont="1" applyFill="1" applyBorder="1" applyAlignment="1" applyProtection="1">
      <protection locked="0"/>
    </xf>
    <xf numFmtId="44" fontId="6" fillId="7" borderId="36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44" fontId="0" fillId="0" borderId="4" xfId="2" applyFont="1" applyBorder="1" applyProtection="1">
      <protection locked="0"/>
    </xf>
    <xf numFmtId="0" fontId="0" fillId="0" borderId="54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0" xfId="0" applyBorder="1" applyProtection="1">
      <protection locked="0"/>
    </xf>
    <xf numFmtId="44" fontId="0" fillId="0" borderId="10" xfId="2" applyFont="1" applyBorder="1" applyProtection="1">
      <protection locked="0"/>
    </xf>
    <xf numFmtId="0" fontId="0" fillId="0" borderId="57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12" xfId="0" applyBorder="1" applyProtection="1">
      <protection locked="0"/>
    </xf>
    <xf numFmtId="44" fontId="0" fillId="0" borderId="12" xfId="2" applyFont="1" applyBorder="1" applyProtection="1">
      <protection locked="0"/>
    </xf>
    <xf numFmtId="0" fontId="0" fillId="0" borderId="56" xfId="0" applyBorder="1" applyProtection="1">
      <protection locked="0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center"/>
    </xf>
    <xf numFmtId="44" fontId="6" fillId="0" borderId="49" xfId="4" applyFont="1" applyBorder="1" applyAlignment="1" applyProtection="1">
      <alignment horizontal="center"/>
    </xf>
    <xf numFmtId="44" fontId="6" fillId="0" borderId="28" xfId="4" applyFont="1" applyBorder="1" applyAlignment="1" applyProtection="1">
      <alignment horizontal="center"/>
    </xf>
    <xf numFmtId="44" fontId="6" fillId="0" borderId="50" xfId="4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0" borderId="0" xfId="0" applyFont="1"/>
    <xf numFmtId="0" fontId="6" fillId="0" borderId="5" xfId="0" applyFont="1" applyBorder="1"/>
    <xf numFmtId="0" fontId="6" fillId="4" borderId="4" xfId="0" applyFont="1" applyFill="1" applyBorder="1" applyAlignment="1" applyProtection="1">
      <alignment horizont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3" fillId="0" borderId="25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48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2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44" fontId="6" fillId="4" borderId="10" xfId="2" applyFont="1" applyFill="1" applyBorder="1" applyAlignment="1" applyProtection="1">
      <alignment horizontal="center" vertical="center"/>
      <protection locked="0"/>
    </xf>
    <xf numFmtId="44" fontId="6" fillId="4" borderId="9" xfId="2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44" fontId="6" fillId="0" borderId="1" xfId="4" applyFont="1" applyBorder="1" applyAlignment="1" applyProtection="1">
      <alignment horizontal="center"/>
    </xf>
    <xf numFmtId="44" fontId="6" fillId="0" borderId="3" xfId="4" applyFont="1" applyBorder="1" applyAlignment="1" applyProtection="1">
      <alignment horizontal="center"/>
    </xf>
    <xf numFmtId="44" fontId="6" fillId="5" borderId="1" xfId="4" applyFont="1" applyFill="1" applyBorder="1" applyAlignment="1" applyProtection="1">
      <alignment horizontal="center"/>
    </xf>
    <xf numFmtId="44" fontId="6" fillId="5" borderId="3" xfId="4" applyFont="1" applyFill="1" applyBorder="1" applyAlignment="1" applyProtection="1">
      <alignment horizontal="center"/>
    </xf>
    <xf numFmtId="44" fontId="6" fillId="0" borderId="1" xfId="0" applyNumberFormat="1" applyFont="1" applyBorder="1" applyAlignment="1">
      <alignment horizontal="center"/>
    </xf>
    <xf numFmtId="44" fontId="6" fillId="0" borderId="13" xfId="0" applyNumberFormat="1" applyFont="1" applyBorder="1" applyAlignment="1">
      <alignment horizontal="center"/>
    </xf>
    <xf numFmtId="44" fontId="5" fillId="0" borderId="37" xfId="4" applyFont="1" applyBorder="1" applyAlignment="1" applyProtection="1">
      <alignment horizontal="center"/>
    </xf>
    <xf numFmtId="44" fontId="5" fillId="0" borderId="38" xfId="4" applyFont="1" applyBorder="1" applyAlignment="1" applyProtection="1">
      <alignment horizontal="center"/>
    </xf>
    <xf numFmtId="44" fontId="5" fillId="0" borderId="23" xfId="4" applyFont="1" applyFill="1" applyBorder="1" applyAlignment="1" applyProtection="1">
      <alignment horizontal="center"/>
    </xf>
    <xf numFmtId="44" fontId="5" fillId="0" borderId="20" xfId="4" applyFont="1" applyFill="1" applyBorder="1" applyAlignment="1" applyProtection="1">
      <alignment horizontal="center"/>
    </xf>
    <xf numFmtId="44" fontId="5" fillId="0" borderId="33" xfId="4" applyFont="1" applyFill="1" applyBorder="1" applyAlignment="1" applyProtection="1">
      <alignment horizontal="center"/>
    </xf>
    <xf numFmtId="44" fontId="5" fillId="0" borderId="21" xfId="4" applyFont="1" applyFill="1" applyBorder="1" applyAlignment="1" applyProtection="1">
      <alignment horizontal="center"/>
    </xf>
    <xf numFmtId="44" fontId="5" fillId="0" borderId="33" xfId="4" applyFont="1" applyBorder="1" applyAlignment="1" applyProtection="1">
      <alignment horizontal="center"/>
    </xf>
    <xf numFmtId="44" fontId="5" fillId="0" borderId="20" xfId="4" applyFont="1" applyBorder="1" applyAlignment="1" applyProtection="1">
      <alignment horizontal="center"/>
    </xf>
    <xf numFmtId="44" fontId="6" fillId="5" borderId="1" xfId="0" applyNumberFormat="1" applyFont="1" applyFill="1" applyBorder="1" applyAlignment="1">
      <alignment horizontal="center"/>
    </xf>
    <xf numFmtId="44" fontId="6" fillId="5" borderId="13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center"/>
      <protection locked="0"/>
    </xf>
    <xf numFmtId="44" fontId="6" fillId="5" borderId="10" xfId="4" applyFont="1" applyFill="1" applyBorder="1" applyAlignment="1" applyProtection="1">
      <alignment horizontal="center"/>
    </xf>
    <xf numFmtId="44" fontId="6" fillId="5" borderId="15" xfId="4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top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5" fontId="6" fillId="2" borderId="1" xfId="0" applyNumberFormat="1" applyFont="1" applyFill="1" applyBorder="1" applyAlignment="1" applyProtection="1">
      <alignment horizontal="left"/>
      <protection locked="0"/>
    </xf>
    <xf numFmtId="15" fontId="6" fillId="2" borderId="2" xfId="0" applyNumberFormat="1" applyFont="1" applyFill="1" applyBorder="1" applyAlignment="1" applyProtection="1">
      <alignment horizontal="left"/>
      <protection locked="0"/>
    </xf>
    <xf numFmtId="15" fontId="6" fillId="2" borderId="3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3" fillId="15" borderId="43" xfId="0" applyFont="1" applyFill="1" applyBorder="1" applyAlignment="1">
      <alignment horizontal="center"/>
    </xf>
    <xf numFmtId="0" fontId="3" fillId="15" borderId="16" xfId="0" applyFont="1" applyFill="1" applyBorder="1" applyAlignment="1">
      <alignment horizontal="center"/>
    </xf>
    <xf numFmtId="0" fontId="3" fillId="15" borderId="53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12" borderId="54" xfId="0" applyFont="1" applyFill="1" applyBorder="1" applyAlignment="1">
      <alignment horizontal="center"/>
    </xf>
    <xf numFmtId="0" fontId="13" fillId="11" borderId="43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3" fillId="11" borderId="53" xfId="0" applyFont="1" applyFill="1" applyBorder="1" applyAlignment="1">
      <alignment horizontal="center"/>
    </xf>
    <xf numFmtId="0" fontId="3" fillId="12" borderId="43" xfId="0" applyFont="1" applyFill="1" applyBorder="1" applyAlignment="1">
      <alignment horizontal="center"/>
    </xf>
    <xf numFmtId="0" fontId="3" fillId="12" borderId="16" xfId="0" applyFont="1" applyFill="1" applyBorder="1" applyAlignment="1">
      <alignment horizontal="center"/>
    </xf>
    <xf numFmtId="0" fontId="3" fillId="12" borderId="53" xfId="0" applyFont="1" applyFill="1" applyBorder="1" applyAlignment="1">
      <alignment horizontal="center"/>
    </xf>
    <xf numFmtId="0" fontId="3" fillId="15" borderId="17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5" borderId="54" xfId="0" applyFont="1" applyFill="1" applyBorder="1" applyAlignment="1">
      <alignment horizontal="center"/>
    </xf>
    <xf numFmtId="0" fontId="13" fillId="14" borderId="43" xfId="0" applyFont="1" applyFill="1" applyBorder="1" applyAlignment="1">
      <alignment horizontal="center"/>
    </xf>
    <xf numFmtId="0" fontId="13" fillId="14" borderId="16" xfId="0" applyFont="1" applyFill="1" applyBorder="1" applyAlignment="1">
      <alignment horizontal="center"/>
    </xf>
    <xf numFmtId="0" fontId="13" fillId="14" borderId="53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Currency 3" xfId="4" xr:uid="{E9A539F3-425F-45C7-BAAE-A10FD5D17234}"/>
    <cellStyle name="Normal" xfId="0" builtinId="0"/>
    <cellStyle name="Percent" xfId="3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FF7C80"/>
      <color rgb="FFCCFFCC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47625</xdr:rowOff>
    </xdr:from>
    <xdr:to>
      <xdr:col>1</xdr:col>
      <xdr:colOff>619125</xdr:colOff>
      <xdr:row>3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86C3947-A7A0-4DBD-8C25-4C3003FB5A37}"/>
            </a:ext>
          </a:extLst>
        </xdr:cNvPr>
        <xdr:cNvSpPr/>
      </xdr:nvSpPr>
      <xdr:spPr>
        <a:xfrm>
          <a:off x="38100" y="238125"/>
          <a:ext cx="1133475" cy="552450"/>
        </a:xfrm>
        <a:prstGeom prst="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Enter</a:t>
          </a:r>
          <a:r>
            <a:rPr lang="en-US" sz="900" baseline="0">
              <a:solidFill>
                <a:sysClr val="windowText" lastClr="000000"/>
              </a:solidFill>
            </a:rPr>
            <a:t> Budget Data Into Yellow Boxes</a:t>
          </a:r>
        </a:p>
      </xdr:txBody>
    </xdr:sp>
    <xdr:clientData/>
  </xdr:twoCellAnchor>
  <xdr:twoCellAnchor>
    <xdr:from>
      <xdr:col>12</xdr:col>
      <xdr:colOff>152400</xdr:colOff>
      <xdr:row>1</xdr:row>
      <xdr:rowOff>47625</xdr:rowOff>
    </xdr:from>
    <xdr:to>
      <xdr:col>12</xdr:col>
      <xdr:colOff>1304925</xdr:colOff>
      <xdr:row>3</xdr:row>
      <xdr:rowOff>152400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49F8C5D-3D58-482D-A5CC-CDD35B0D05F1}"/>
            </a:ext>
          </a:extLst>
        </xdr:cNvPr>
        <xdr:cNvSpPr/>
      </xdr:nvSpPr>
      <xdr:spPr>
        <a:xfrm>
          <a:off x="7610475" y="238125"/>
          <a:ext cx="1152525" cy="5524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Enter</a:t>
          </a:r>
          <a:r>
            <a:rPr lang="en-US" sz="900" baseline="0">
              <a:solidFill>
                <a:sysClr val="windowText" lastClr="000000"/>
              </a:solidFill>
            </a:rPr>
            <a:t> Closeout Data Into Blue Boxes                            (after event)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257174</xdr:colOff>
      <xdr:row>32</xdr:row>
      <xdr:rowOff>183696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89C0A4-1B94-424D-AA8E-AB37600C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1574" cy="6279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3FE6-5636-4010-8CD1-1C9100E0F484}">
  <dimension ref="A1:M95"/>
  <sheetViews>
    <sheetView tabSelected="1" workbookViewId="0">
      <selection activeCell="A2" sqref="A2:M2"/>
    </sheetView>
  </sheetViews>
  <sheetFormatPr defaultRowHeight="15" x14ac:dyDescent="0.25"/>
  <cols>
    <col min="1" max="1" width="8.28515625" customWidth="1"/>
    <col min="2" max="2" width="17.28515625" customWidth="1"/>
    <col min="3" max="3" width="14.7109375" customWidth="1"/>
    <col min="4" max="4" width="16" customWidth="1"/>
    <col min="5" max="5" width="12" customWidth="1"/>
    <col min="6" max="6" width="14" customWidth="1"/>
    <col min="7" max="7" width="2.28515625" customWidth="1"/>
    <col min="8" max="8" width="12.7109375" customWidth="1"/>
    <col min="9" max="9" width="2.28515625" customWidth="1"/>
    <col min="10" max="10" width="0.5703125" customWidth="1"/>
    <col min="11" max="11" width="19.85546875" customWidth="1"/>
    <col min="12" max="12" width="0.5703125" customWidth="1"/>
    <col min="13" max="13" width="19.85546875" customWidth="1"/>
  </cols>
  <sheetData>
    <row r="1" spans="1:13" x14ac:dyDescent="0.25">
      <c r="A1" s="13" t="s">
        <v>0</v>
      </c>
      <c r="B1" s="13"/>
      <c r="C1" s="14"/>
      <c r="D1" s="15"/>
      <c r="E1" s="15"/>
      <c r="F1" s="15"/>
      <c r="G1" s="15"/>
      <c r="H1" s="15"/>
      <c r="I1" s="15"/>
      <c r="J1" s="15"/>
      <c r="K1" s="15"/>
      <c r="M1" s="16" t="s">
        <v>1</v>
      </c>
    </row>
    <row r="2" spans="1:13" ht="20.25" customHeight="1" x14ac:dyDescent="0.3">
      <c r="A2" s="216" t="s">
        <v>144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x14ac:dyDescent="0.25">
      <c r="A3" s="217" t="s">
        <v>114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3" x14ac:dyDescent="0.25">
      <c r="A5" s="221" t="s">
        <v>2</v>
      </c>
      <c r="B5" s="222"/>
      <c r="C5" s="81"/>
      <c r="D5" s="114"/>
      <c r="E5" s="114"/>
      <c r="F5" s="115"/>
      <c r="G5" s="75"/>
      <c r="H5" s="75"/>
      <c r="I5" s="75"/>
      <c r="J5" s="19" t="s">
        <v>69</v>
      </c>
      <c r="K5" s="144"/>
      <c r="L5" s="144"/>
      <c r="M5" s="144"/>
    </row>
    <row r="6" spans="1:13" x14ac:dyDescent="0.25">
      <c r="A6" s="75" t="s">
        <v>3</v>
      </c>
      <c r="B6" s="75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x14ac:dyDescent="0.25">
      <c r="A7" s="221" t="s">
        <v>4</v>
      </c>
      <c r="B7" s="222"/>
      <c r="C7" s="218"/>
      <c r="D7" s="219"/>
      <c r="E7" s="219"/>
      <c r="F7" s="220"/>
      <c r="G7" s="75"/>
      <c r="H7" s="75"/>
      <c r="I7" s="75"/>
      <c r="J7" s="19" t="s">
        <v>5</v>
      </c>
      <c r="K7" s="144"/>
      <c r="L7" s="144"/>
      <c r="M7" s="144"/>
    </row>
    <row r="8" spans="1:13" ht="17.25" x14ac:dyDescent="0.25">
      <c r="A8" s="203" t="s">
        <v>6</v>
      </c>
      <c r="B8" s="204"/>
      <c r="C8" s="139"/>
      <c r="D8" s="140"/>
      <c r="E8" s="140"/>
      <c r="F8" s="141"/>
      <c r="G8" s="17"/>
      <c r="H8" s="17"/>
      <c r="I8" s="17"/>
      <c r="J8" s="20"/>
      <c r="K8" s="208" t="s">
        <v>7</v>
      </c>
      <c r="L8" s="208"/>
      <c r="M8" s="208"/>
    </row>
    <row r="9" spans="1:13" ht="17.25" customHeight="1" x14ac:dyDescent="0.25">
      <c r="A9" s="21"/>
      <c r="B9" s="21"/>
      <c r="C9" s="22"/>
      <c r="D9" s="23"/>
      <c r="E9" s="23"/>
      <c r="F9" s="23"/>
      <c r="G9" s="17"/>
      <c r="I9" s="24"/>
      <c r="J9" s="20"/>
      <c r="K9" s="20"/>
      <c r="L9" s="74"/>
      <c r="M9" s="74"/>
    </row>
    <row r="10" spans="1:13" x14ac:dyDescent="0.25">
      <c r="A10" s="170" t="s">
        <v>97</v>
      </c>
      <c r="B10" s="171"/>
      <c r="C10" s="70"/>
      <c r="G10" s="25"/>
      <c r="H10" s="172" t="s">
        <v>77</v>
      </c>
      <c r="I10" s="24"/>
      <c r="J10" s="26"/>
      <c r="K10" s="26"/>
      <c r="L10" s="25" t="s">
        <v>8</v>
      </c>
      <c r="M10" s="3"/>
    </row>
    <row r="11" spans="1:13" x14ac:dyDescent="0.25">
      <c r="A11" s="168" t="s">
        <v>73</v>
      </c>
      <c r="B11" s="169"/>
      <c r="C11" s="1"/>
      <c r="D11" s="27"/>
      <c r="E11" s="19" t="s">
        <v>75</v>
      </c>
      <c r="F11" s="4"/>
      <c r="G11" s="75"/>
      <c r="H11" s="173"/>
      <c r="I11" s="28"/>
    </row>
    <row r="12" spans="1:13" x14ac:dyDescent="0.25">
      <c r="A12" s="168" t="s">
        <v>74</v>
      </c>
      <c r="B12" s="169"/>
      <c r="C12" s="1"/>
      <c r="D12" s="27"/>
      <c r="E12" s="19" t="s">
        <v>76</v>
      </c>
      <c r="F12" s="4"/>
      <c r="G12" s="17"/>
      <c r="H12" s="29">
        <f>((C12+F12)-(C11+F11))*24</f>
        <v>0</v>
      </c>
      <c r="I12" s="17"/>
      <c r="L12" s="19" t="s">
        <v>10</v>
      </c>
      <c r="M12" s="2"/>
    </row>
    <row r="13" spans="1:13" x14ac:dyDescent="0.25">
      <c r="A13" s="17"/>
      <c r="B13" s="17"/>
      <c r="C13" s="30">
        <v>30.5</v>
      </c>
      <c r="D13" s="17"/>
      <c r="E13" s="17"/>
      <c r="F13" s="17"/>
      <c r="G13" s="23"/>
      <c r="H13" s="23"/>
      <c r="I13" s="23"/>
    </row>
    <row r="14" spans="1:13" x14ac:dyDescent="0.25">
      <c r="A14" s="142" t="s">
        <v>9</v>
      </c>
      <c r="B14" s="143"/>
      <c r="C14" s="139"/>
      <c r="D14" s="140"/>
      <c r="E14" s="140"/>
      <c r="F14" s="141"/>
      <c r="L14" s="19" t="s">
        <v>70</v>
      </c>
      <c r="M14" s="31">
        <f>C12+15</f>
        <v>15</v>
      </c>
    </row>
    <row r="15" spans="1:13" x14ac:dyDescent="0.25">
      <c r="A15" s="17"/>
      <c r="B15" s="17"/>
      <c r="C15" s="17"/>
      <c r="D15" s="17"/>
      <c r="F15" s="17"/>
      <c r="L15" s="19"/>
      <c r="M15" s="17"/>
    </row>
    <row r="16" spans="1:13" x14ac:dyDescent="0.25">
      <c r="A16" s="142" t="s">
        <v>72</v>
      </c>
      <c r="B16" s="143"/>
      <c r="C16" s="205"/>
      <c r="D16" s="205"/>
      <c r="E16" s="205"/>
      <c r="F16" s="116"/>
      <c r="L16" s="19" t="s">
        <v>71</v>
      </c>
      <c r="M16" s="31">
        <f>C11-21</f>
        <v>-21</v>
      </c>
    </row>
    <row r="17" spans="1:13" ht="15.75" thickBot="1" x14ac:dyDescent="0.3">
      <c r="G17" s="17"/>
      <c r="H17" s="17"/>
      <c r="I17" s="17"/>
      <c r="J17" s="17"/>
      <c r="K17" s="17"/>
      <c r="L17" s="17"/>
      <c r="M17" s="17"/>
    </row>
    <row r="18" spans="1:13" ht="30" customHeight="1" thickBot="1" x14ac:dyDescent="0.3">
      <c r="A18" s="176" t="str">
        <f>IF(H12&gt;=72,"A Health Form Parts A, B, &amp; C is Required for this Event","")</f>
        <v/>
      </c>
      <c r="B18" s="176"/>
      <c r="C18" s="176"/>
      <c r="D18" s="176"/>
      <c r="E18" s="176"/>
      <c r="F18" s="176"/>
      <c r="G18" s="5"/>
      <c r="H18" s="5"/>
      <c r="I18" s="6"/>
      <c r="J18" s="209" t="s">
        <v>78</v>
      </c>
      <c r="K18" s="210"/>
      <c r="L18" s="214" t="s">
        <v>79</v>
      </c>
      <c r="M18" s="215"/>
    </row>
    <row r="19" spans="1:13" hidden="1" x14ac:dyDescent="0.25">
      <c r="A19" s="211" t="s">
        <v>67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3"/>
    </row>
    <row r="20" spans="1:13" hidden="1" x14ac:dyDescent="0.25">
      <c r="A20" s="32">
        <v>4071</v>
      </c>
      <c r="B20" s="36" t="s">
        <v>111</v>
      </c>
      <c r="C20" s="36"/>
      <c r="D20" s="36"/>
      <c r="E20" s="36"/>
      <c r="F20" s="36"/>
      <c r="G20" s="36"/>
      <c r="H20" s="37"/>
      <c r="I20" s="206"/>
      <c r="J20" s="85"/>
      <c r="K20" s="86">
        <f>SUM('Event Budget Accounting Details'!C4:C18)</f>
        <v>0</v>
      </c>
      <c r="L20" s="88"/>
      <c r="M20" s="95">
        <v>0</v>
      </c>
    </row>
    <row r="21" spans="1:13" hidden="1" x14ac:dyDescent="0.25">
      <c r="A21" s="32">
        <v>4501</v>
      </c>
      <c r="B21" s="36" t="s">
        <v>112</v>
      </c>
      <c r="C21" s="36"/>
      <c r="D21" s="36"/>
      <c r="E21" s="36"/>
      <c r="F21" s="36"/>
      <c r="G21" s="36"/>
      <c r="H21" s="37"/>
      <c r="I21" s="207"/>
      <c r="J21" s="85"/>
      <c r="K21" s="87">
        <f>SUM('Event Budget Accounting Details'!C21:C35)</f>
        <v>0</v>
      </c>
      <c r="L21" s="88"/>
      <c r="M21" s="95">
        <v>0</v>
      </c>
    </row>
    <row r="22" spans="1:13" hidden="1" x14ac:dyDescent="0.25">
      <c r="A22" s="182"/>
      <c r="B22" s="183"/>
      <c r="C22" s="183"/>
      <c r="D22" s="183"/>
      <c r="E22" s="183"/>
      <c r="F22" s="183"/>
      <c r="G22" s="183"/>
      <c r="H22" s="183"/>
      <c r="I22" s="184"/>
      <c r="J22" s="185"/>
      <c r="K22" s="185"/>
      <c r="L22" s="185"/>
      <c r="M22" s="186"/>
    </row>
    <row r="23" spans="1:13" x14ac:dyDescent="0.25">
      <c r="A23" s="156" t="s">
        <v>11</v>
      </c>
      <c r="B23" s="157"/>
      <c r="C23" s="157"/>
      <c r="D23" s="157"/>
      <c r="E23" s="157"/>
      <c r="F23" s="157"/>
      <c r="G23" s="157"/>
      <c r="H23" s="158"/>
      <c r="I23" s="33"/>
      <c r="J23" s="8"/>
      <c r="K23" s="8"/>
      <c r="L23" s="8"/>
      <c r="M23" s="9"/>
    </row>
    <row r="24" spans="1:13" x14ac:dyDescent="0.25">
      <c r="A24" s="146">
        <v>6801</v>
      </c>
      <c r="B24" s="177" t="s">
        <v>84</v>
      </c>
      <c r="C24" s="180">
        <v>0</v>
      </c>
      <c r="D24" s="159" t="s">
        <v>87</v>
      </c>
      <c r="E24" s="160"/>
      <c r="F24" s="144"/>
      <c r="G24" s="144"/>
      <c r="H24" s="34"/>
      <c r="I24" s="35"/>
      <c r="J24" s="117"/>
      <c r="K24" s="87">
        <f>C24*F24</f>
        <v>0</v>
      </c>
      <c r="L24" s="201"/>
      <c r="M24" s="202"/>
    </row>
    <row r="25" spans="1:13" x14ac:dyDescent="0.25">
      <c r="A25" s="179"/>
      <c r="B25" s="178"/>
      <c r="C25" s="181"/>
      <c r="D25" s="159" t="s">
        <v>88</v>
      </c>
      <c r="E25" s="160"/>
      <c r="F25" s="145"/>
      <c r="G25" s="145"/>
      <c r="H25" s="34"/>
      <c r="I25" s="35"/>
      <c r="J25" s="189"/>
      <c r="K25" s="190"/>
      <c r="L25" s="90"/>
      <c r="M25" s="91">
        <f>C24*F25</f>
        <v>0</v>
      </c>
    </row>
    <row r="26" spans="1:13" x14ac:dyDescent="0.25">
      <c r="A26" s="179"/>
      <c r="B26" s="177" t="s">
        <v>85</v>
      </c>
      <c r="C26" s="180">
        <v>0</v>
      </c>
      <c r="D26" s="159" t="s">
        <v>89</v>
      </c>
      <c r="E26" s="160"/>
      <c r="F26" s="144"/>
      <c r="G26" s="144"/>
      <c r="H26" s="34"/>
      <c r="I26" s="35"/>
      <c r="J26" s="117"/>
      <c r="K26" s="87">
        <f>C26*F26</f>
        <v>0</v>
      </c>
      <c r="L26" s="201"/>
      <c r="M26" s="202"/>
    </row>
    <row r="27" spans="1:13" x14ac:dyDescent="0.25">
      <c r="A27" s="179"/>
      <c r="B27" s="178"/>
      <c r="C27" s="181"/>
      <c r="D27" s="159" t="s">
        <v>90</v>
      </c>
      <c r="E27" s="160"/>
      <c r="F27" s="145"/>
      <c r="G27" s="145"/>
      <c r="H27" s="34"/>
      <c r="I27" s="35"/>
      <c r="J27" s="189"/>
      <c r="K27" s="190"/>
      <c r="L27" s="90"/>
      <c r="M27" s="91">
        <f>C26*F27</f>
        <v>0</v>
      </c>
    </row>
    <row r="28" spans="1:13" x14ac:dyDescent="0.25">
      <c r="A28" s="179"/>
      <c r="B28" s="177" t="s">
        <v>86</v>
      </c>
      <c r="C28" s="180">
        <v>0</v>
      </c>
      <c r="D28" s="159" t="s">
        <v>91</v>
      </c>
      <c r="E28" s="160"/>
      <c r="F28" s="144"/>
      <c r="G28" s="144"/>
      <c r="H28" s="34"/>
      <c r="I28" s="35"/>
      <c r="J28" s="117"/>
      <c r="K28" s="87">
        <f>C28*F28</f>
        <v>0</v>
      </c>
      <c r="L28" s="201"/>
      <c r="M28" s="202"/>
    </row>
    <row r="29" spans="1:13" x14ac:dyDescent="0.25">
      <c r="A29" s="147"/>
      <c r="B29" s="178"/>
      <c r="C29" s="181"/>
      <c r="D29" s="159" t="s">
        <v>92</v>
      </c>
      <c r="E29" s="160"/>
      <c r="F29" s="145"/>
      <c r="G29" s="145"/>
      <c r="H29" s="34"/>
      <c r="I29" s="35"/>
      <c r="J29" s="189"/>
      <c r="K29" s="190"/>
      <c r="L29" s="90"/>
      <c r="M29" s="91">
        <f>C28*F29</f>
        <v>0</v>
      </c>
    </row>
    <row r="30" spans="1:13" x14ac:dyDescent="0.25">
      <c r="A30" s="148"/>
      <c r="B30" s="148"/>
      <c r="C30" s="148"/>
      <c r="D30" s="148"/>
      <c r="E30" s="148"/>
      <c r="F30" s="148"/>
      <c r="G30" s="148"/>
      <c r="H30" s="149"/>
      <c r="I30" s="35"/>
      <c r="J30" s="187"/>
      <c r="K30" s="188"/>
      <c r="L30" s="191"/>
      <c r="M30" s="192"/>
    </row>
    <row r="31" spans="1:13" x14ac:dyDescent="0.25">
      <c r="A31" s="32">
        <v>6803</v>
      </c>
      <c r="B31" s="36" t="s">
        <v>96</v>
      </c>
      <c r="C31" s="36"/>
      <c r="D31" s="36"/>
      <c r="E31" s="36"/>
      <c r="F31" s="36"/>
      <c r="G31" s="36"/>
      <c r="H31" s="37"/>
      <c r="I31" s="35"/>
      <c r="J31" s="82"/>
      <c r="K31" s="92">
        <v>0</v>
      </c>
      <c r="L31" s="88"/>
      <c r="M31" s="95">
        <v>0</v>
      </c>
    </row>
    <row r="32" spans="1:13" x14ac:dyDescent="0.25">
      <c r="A32" s="32">
        <v>6806</v>
      </c>
      <c r="B32" s="36" t="s">
        <v>13</v>
      </c>
      <c r="C32" s="36"/>
      <c r="D32" s="36"/>
      <c r="E32" s="36"/>
      <c r="F32" s="36"/>
      <c r="G32" s="36"/>
      <c r="H32" s="37"/>
      <c r="I32" s="35"/>
      <c r="J32" s="82"/>
      <c r="K32" s="92">
        <v>0</v>
      </c>
      <c r="L32" s="88"/>
      <c r="M32" s="95">
        <v>0</v>
      </c>
    </row>
    <row r="33" spans="1:13" x14ac:dyDescent="0.25">
      <c r="A33" s="32">
        <v>6807</v>
      </c>
      <c r="B33" s="36" t="s">
        <v>14</v>
      </c>
      <c r="C33" s="36"/>
      <c r="D33" s="36"/>
      <c r="E33" s="36"/>
      <c r="F33" s="36"/>
      <c r="G33" s="36"/>
      <c r="H33" s="37"/>
      <c r="I33" s="35"/>
      <c r="J33" s="82"/>
      <c r="K33" s="92">
        <v>0</v>
      </c>
      <c r="L33" s="88"/>
      <c r="M33" s="95">
        <v>0</v>
      </c>
    </row>
    <row r="34" spans="1:13" x14ac:dyDescent="0.25">
      <c r="A34" s="32">
        <v>6808</v>
      </c>
      <c r="B34" s="36" t="s">
        <v>15</v>
      </c>
      <c r="C34" s="36"/>
      <c r="D34" s="36"/>
      <c r="E34" s="36"/>
      <c r="F34" s="36"/>
      <c r="G34" s="36"/>
      <c r="H34" s="37"/>
      <c r="I34" s="35"/>
      <c r="J34" s="82"/>
      <c r="K34" s="92">
        <v>0</v>
      </c>
      <c r="L34" s="88"/>
      <c r="M34" s="95">
        <v>0</v>
      </c>
    </row>
    <row r="35" spans="1:13" x14ac:dyDescent="0.25">
      <c r="A35" s="32">
        <v>6810</v>
      </c>
      <c r="B35" s="36" t="s">
        <v>16</v>
      </c>
      <c r="C35" s="36"/>
      <c r="D35" s="36"/>
      <c r="E35" s="36"/>
      <c r="F35" s="36"/>
      <c r="G35" s="36"/>
      <c r="H35" s="37"/>
      <c r="I35" s="35"/>
      <c r="J35" s="82"/>
      <c r="K35" s="92">
        <v>0</v>
      </c>
      <c r="L35" s="88"/>
      <c r="M35" s="95">
        <v>0</v>
      </c>
    </row>
    <row r="36" spans="1:13" x14ac:dyDescent="0.25">
      <c r="A36" s="32">
        <v>6811</v>
      </c>
      <c r="B36" s="36" t="s">
        <v>17</v>
      </c>
      <c r="C36" s="36"/>
      <c r="D36" s="36"/>
      <c r="E36" s="36"/>
      <c r="F36" s="36"/>
      <c r="G36" s="36"/>
      <c r="H36" s="37"/>
      <c r="I36" s="35"/>
      <c r="J36" s="82"/>
      <c r="K36" s="92">
        <v>0</v>
      </c>
      <c r="L36" s="88"/>
      <c r="M36" s="95">
        <v>0</v>
      </c>
    </row>
    <row r="37" spans="1:13" x14ac:dyDescent="0.25">
      <c r="A37" s="32">
        <v>6812</v>
      </c>
      <c r="B37" s="38" t="s">
        <v>18</v>
      </c>
      <c r="C37" s="38"/>
      <c r="D37" s="38"/>
      <c r="E37" s="38"/>
      <c r="F37" s="38"/>
      <c r="G37" s="38"/>
      <c r="H37" s="39"/>
      <c r="I37" s="35"/>
      <c r="J37" s="82"/>
      <c r="K37" s="118">
        <v>0</v>
      </c>
      <c r="L37" s="108"/>
      <c r="M37" s="119">
        <v>0</v>
      </c>
    </row>
    <row r="38" spans="1:13" x14ac:dyDescent="0.25">
      <c r="A38" s="32">
        <v>6813</v>
      </c>
      <c r="B38" s="36" t="s">
        <v>19</v>
      </c>
      <c r="C38" s="36"/>
      <c r="D38" s="36"/>
      <c r="E38" s="36"/>
      <c r="F38" s="36"/>
      <c r="G38" s="36"/>
      <c r="H38" s="37"/>
      <c r="I38" s="35"/>
      <c r="J38" s="82"/>
      <c r="K38" s="92">
        <v>0</v>
      </c>
      <c r="L38" s="88"/>
      <c r="M38" s="95">
        <v>0</v>
      </c>
    </row>
    <row r="39" spans="1:13" x14ac:dyDescent="0.25">
      <c r="A39" s="32">
        <v>6814</v>
      </c>
      <c r="B39" s="38" t="s">
        <v>20</v>
      </c>
      <c r="C39" s="36"/>
      <c r="D39" s="36"/>
      <c r="E39" s="36"/>
      <c r="F39" s="36"/>
      <c r="G39" s="36"/>
      <c r="H39" s="37"/>
      <c r="I39" s="35"/>
      <c r="J39" s="82"/>
      <c r="K39" s="118">
        <v>0</v>
      </c>
      <c r="L39" s="108"/>
      <c r="M39" s="119">
        <v>0</v>
      </c>
    </row>
    <row r="40" spans="1:13" x14ac:dyDescent="0.25">
      <c r="A40" s="32">
        <v>6815</v>
      </c>
      <c r="B40" s="36" t="s">
        <v>21</v>
      </c>
      <c r="C40" s="36"/>
      <c r="D40" s="36"/>
      <c r="E40" s="36"/>
      <c r="F40" s="36"/>
      <c r="G40" s="36"/>
      <c r="H40" s="37"/>
      <c r="I40" s="35"/>
      <c r="J40" s="82"/>
      <c r="K40" s="92">
        <v>0</v>
      </c>
      <c r="L40" s="88"/>
      <c r="M40" s="95">
        <v>0</v>
      </c>
    </row>
    <row r="41" spans="1:13" x14ac:dyDescent="0.25">
      <c r="A41" s="32">
        <v>6816</v>
      </c>
      <c r="B41" s="38" t="s">
        <v>22</v>
      </c>
      <c r="C41" s="36"/>
      <c r="D41" s="36"/>
      <c r="E41" s="36"/>
      <c r="F41" s="36"/>
      <c r="G41" s="36"/>
      <c r="H41" s="37"/>
      <c r="I41" s="35"/>
      <c r="J41" s="82"/>
      <c r="K41" s="118">
        <v>0</v>
      </c>
      <c r="L41" s="108"/>
      <c r="M41" s="119">
        <v>0</v>
      </c>
    </row>
    <row r="42" spans="1:13" x14ac:dyDescent="0.25">
      <c r="A42" s="32">
        <v>6817</v>
      </c>
      <c r="B42" s="36" t="s">
        <v>23</v>
      </c>
      <c r="C42" s="36"/>
      <c r="D42" s="36"/>
      <c r="E42" s="36"/>
      <c r="F42" s="36"/>
      <c r="G42" s="36"/>
      <c r="H42" s="37"/>
      <c r="I42" s="35"/>
      <c r="J42" s="82"/>
      <c r="K42" s="92">
        <v>0</v>
      </c>
      <c r="L42" s="88"/>
      <c r="M42" s="95">
        <v>0</v>
      </c>
    </row>
    <row r="43" spans="1:13" x14ac:dyDescent="0.25">
      <c r="A43" s="32">
        <v>6818</v>
      </c>
      <c r="B43" s="36" t="s">
        <v>24</v>
      </c>
      <c r="C43" s="36"/>
      <c r="D43" s="36"/>
      <c r="E43" s="36"/>
      <c r="F43" s="36"/>
      <c r="G43" s="36"/>
      <c r="H43" s="37"/>
      <c r="I43" s="35"/>
      <c r="J43" s="82"/>
      <c r="K43" s="92">
        <v>0</v>
      </c>
      <c r="L43" s="88"/>
      <c r="M43" s="95">
        <v>0</v>
      </c>
    </row>
    <row r="44" spans="1:13" x14ac:dyDescent="0.25">
      <c r="A44" s="32">
        <v>6822</v>
      </c>
      <c r="B44" s="36" t="s">
        <v>25</v>
      </c>
      <c r="C44" s="36"/>
      <c r="D44" s="36"/>
      <c r="E44" s="36"/>
      <c r="F44" s="36"/>
      <c r="G44" s="36"/>
      <c r="H44" s="37"/>
      <c r="I44" s="35"/>
      <c r="J44" s="82"/>
      <c r="K44" s="92">
        <v>0</v>
      </c>
      <c r="L44" s="88"/>
      <c r="M44" s="95">
        <v>0</v>
      </c>
    </row>
    <row r="45" spans="1:13" x14ac:dyDescent="0.25">
      <c r="A45" s="32">
        <v>6831</v>
      </c>
      <c r="B45" s="36" t="s">
        <v>26</v>
      </c>
      <c r="C45" s="36"/>
      <c r="D45" s="36"/>
      <c r="E45" s="36"/>
      <c r="F45" s="36"/>
      <c r="G45" s="36"/>
      <c r="H45" s="37"/>
      <c r="I45" s="35"/>
      <c r="J45" s="82"/>
      <c r="K45" s="92">
        <v>0</v>
      </c>
      <c r="L45" s="88"/>
      <c r="M45" s="95">
        <v>0</v>
      </c>
    </row>
    <row r="46" spans="1:13" x14ac:dyDescent="0.25">
      <c r="A46" s="32">
        <v>6836</v>
      </c>
      <c r="B46" s="36" t="s">
        <v>27</v>
      </c>
      <c r="C46" s="36"/>
      <c r="D46" s="36"/>
      <c r="E46" s="36"/>
      <c r="F46" s="36"/>
      <c r="G46" s="36"/>
      <c r="H46" s="37"/>
      <c r="I46" s="35"/>
      <c r="J46" s="82"/>
      <c r="K46" s="92">
        <v>0</v>
      </c>
      <c r="L46" s="88"/>
      <c r="M46" s="95">
        <v>0</v>
      </c>
    </row>
    <row r="47" spans="1:13" x14ac:dyDescent="0.25">
      <c r="A47" s="32">
        <v>6848</v>
      </c>
      <c r="B47" s="38" t="s">
        <v>28</v>
      </c>
      <c r="C47" s="36"/>
      <c r="D47" s="36"/>
      <c r="E47" s="36"/>
      <c r="F47" s="36"/>
      <c r="G47" s="36"/>
      <c r="H47" s="37"/>
      <c r="I47" s="35"/>
      <c r="J47" s="82"/>
      <c r="K47" s="118">
        <v>0</v>
      </c>
      <c r="L47" s="108"/>
      <c r="M47" s="119">
        <v>0</v>
      </c>
    </row>
    <row r="48" spans="1:13" x14ac:dyDescent="0.25">
      <c r="A48" s="32">
        <v>6849</v>
      </c>
      <c r="B48" s="38" t="s">
        <v>29</v>
      </c>
      <c r="C48" s="38"/>
      <c r="D48" s="38"/>
      <c r="E48" s="38"/>
      <c r="F48" s="38"/>
      <c r="G48" s="38"/>
      <c r="H48" s="39"/>
      <c r="I48" s="35"/>
      <c r="J48" s="82"/>
      <c r="K48" s="118">
        <v>0</v>
      </c>
      <c r="L48" s="108"/>
      <c r="M48" s="119">
        <v>0</v>
      </c>
    </row>
    <row r="49" spans="1:13" ht="15.75" thickBot="1" x14ac:dyDescent="0.3">
      <c r="A49" s="40">
        <v>6901</v>
      </c>
      <c r="B49" s="41" t="s">
        <v>30</v>
      </c>
      <c r="C49" s="42"/>
      <c r="D49" s="42"/>
      <c r="E49" s="42"/>
      <c r="F49" s="42"/>
      <c r="G49" s="42"/>
      <c r="H49" s="43"/>
      <c r="I49" s="35"/>
      <c r="J49" s="84"/>
      <c r="K49" s="120">
        <v>0</v>
      </c>
      <c r="L49" s="89"/>
      <c r="M49" s="121">
        <v>0</v>
      </c>
    </row>
    <row r="50" spans="1:13" ht="16.5" thickTop="1" thickBot="1" x14ac:dyDescent="0.3">
      <c r="A50" s="161" t="s">
        <v>31</v>
      </c>
      <c r="B50" s="162"/>
      <c r="C50" s="162"/>
      <c r="D50" s="162"/>
      <c r="E50" s="162"/>
      <c r="F50" s="162"/>
      <c r="G50" s="44"/>
      <c r="H50" s="45"/>
      <c r="I50" s="46"/>
      <c r="J50" s="199">
        <f>SUM(K20:K21,J24:K49)</f>
        <v>0</v>
      </c>
      <c r="K50" s="200"/>
      <c r="L50" s="193">
        <f>SUM(M20:M21,L24:M49)</f>
        <v>0</v>
      </c>
      <c r="M50" s="194"/>
    </row>
    <row r="51" spans="1:13" ht="15.75" thickBot="1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x14ac:dyDescent="0.25">
      <c r="A52" s="150" t="s">
        <v>68</v>
      </c>
      <c r="B52" s="151"/>
      <c r="C52" s="151"/>
      <c r="D52" s="151"/>
      <c r="E52" s="151"/>
      <c r="F52" s="151"/>
      <c r="G52" s="151"/>
      <c r="H52" s="151"/>
      <c r="I52" s="152"/>
      <c r="J52" s="47"/>
      <c r="K52" s="47"/>
      <c r="L52" s="47"/>
      <c r="M52" s="48"/>
    </row>
    <row r="53" spans="1:13" x14ac:dyDescent="0.25">
      <c r="A53" s="49">
        <v>7010</v>
      </c>
      <c r="B53" s="50" t="s">
        <v>82</v>
      </c>
      <c r="C53" s="51"/>
      <c r="D53" s="52"/>
      <c r="E53" s="52"/>
      <c r="F53" s="52"/>
      <c r="G53" s="53"/>
      <c r="H53" s="54"/>
      <c r="I53" s="153"/>
      <c r="J53" s="83"/>
      <c r="K53" s="94">
        <v>0</v>
      </c>
      <c r="L53" s="88"/>
      <c r="M53" s="95">
        <v>0</v>
      </c>
    </row>
    <row r="54" spans="1:13" x14ac:dyDescent="0.25">
      <c r="A54" s="32">
        <v>7201</v>
      </c>
      <c r="B54" s="55" t="s">
        <v>32</v>
      </c>
      <c r="C54" s="36" t="s">
        <v>33</v>
      </c>
      <c r="D54" s="36"/>
      <c r="E54" s="52"/>
      <c r="F54" s="52"/>
      <c r="G54" s="53"/>
      <c r="H54" s="56"/>
      <c r="I54" s="153"/>
      <c r="J54" s="87"/>
      <c r="K54" s="86">
        <f>K53*0.0804</f>
        <v>0</v>
      </c>
      <c r="L54" s="90"/>
      <c r="M54" s="100">
        <f>M53*0.0804</f>
        <v>0</v>
      </c>
    </row>
    <row r="55" spans="1:13" x14ac:dyDescent="0.25">
      <c r="A55" s="32">
        <v>7202</v>
      </c>
      <c r="B55" s="36"/>
      <c r="C55" s="36" t="s">
        <v>34</v>
      </c>
      <c r="D55" s="36"/>
      <c r="E55" s="52"/>
      <c r="F55" s="52"/>
      <c r="G55" s="53"/>
      <c r="H55" s="56"/>
      <c r="I55" s="153"/>
      <c r="J55" s="87"/>
      <c r="K55" s="86">
        <f>K53*0.0536</f>
        <v>0</v>
      </c>
      <c r="L55" s="90"/>
      <c r="M55" s="100">
        <f>M53*0.0536</f>
        <v>0</v>
      </c>
    </row>
    <row r="56" spans="1:13" x14ac:dyDescent="0.25">
      <c r="A56" s="32">
        <v>7203</v>
      </c>
      <c r="B56" s="36"/>
      <c r="C56" s="36" t="s">
        <v>35</v>
      </c>
      <c r="D56" s="36"/>
      <c r="E56" s="52"/>
      <c r="F56" s="52"/>
      <c r="G56" s="53"/>
      <c r="H56" s="56"/>
      <c r="I56" s="153"/>
      <c r="J56" s="87"/>
      <c r="K56" s="86">
        <f>K53*0.0059</f>
        <v>0</v>
      </c>
      <c r="L56" s="90"/>
      <c r="M56" s="100">
        <f>M53*0.0059</f>
        <v>0</v>
      </c>
    </row>
    <row r="57" spans="1:13" x14ac:dyDescent="0.25">
      <c r="A57" s="32">
        <v>8010</v>
      </c>
      <c r="B57" s="57" t="s">
        <v>36</v>
      </c>
      <c r="C57" s="36"/>
      <c r="D57" s="36"/>
      <c r="E57" s="52"/>
      <c r="F57" s="52"/>
      <c r="G57" s="53"/>
      <c r="H57" s="56"/>
      <c r="I57" s="153"/>
      <c r="J57" s="83"/>
      <c r="K57" s="93">
        <v>0</v>
      </c>
      <c r="L57" s="88"/>
      <c r="M57" s="95">
        <v>0</v>
      </c>
    </row>
    <row r="58" spans="1:13" x14ac:dyDescent="0.25">
      <c r="A58" s="32">
        <v>8101</v>
      </c>
      <c r="B58" s="73" t="s">
        <v>37</v>
      </c>
      <c r="C58" s="73"/>
      <c r="D58" s="73"/>
      <c r="E58" s="73"/>
      <c r="F58" s="73"/>
      <c r="G58" s="36"/>
      <c r="H58" s="37"/>
      <c r="I58" s="153"/>
      <c r="J58" s="87"/>
      <c r="K58" s="86">
        <f>SUM('Event Budget Accounting Details'!J4:J18)</f>
        <v>0</v>
      </c>
      <c r="L58" s="88"/>
      <c r="M58" s="95">
        <v>0</v>
      </c>
    </row>
    <row r="59" spans="1:13" x14ac:dyDescent="0.25">
      <c r="A59" s="32">
        <v>8103</v>
      </c>
      <c r="B59" s="73" t="s">
        <v>38</v>
      </c>
      <c r="C59" s="73"/>
      <c r="D59" s="73"/>
      <c r="E59" s="73"/>
      <c r="F59" s="73"/>
      <c r="G59" s="36"/>
      <c r="H59" s="37"/>
      <c r="I59" s="153"/>
      <c r="J59" s="87"/>
      <c r="K59" s="86">
        <f>SUM('Event Budget Accounting Details'!J21:J35)</f>
        <v>0</v>
      </c>
      <c r="L59" s="88"/>
      <c r="M59" s="95">
        <v>0</v>
      </c>
    </row>
    <row r="60" spans="1:13" x14ac:dyDescent="0.25">
      <c r="A60" s="32">
        <v>8104</v>
      </c>
      <c r="B60" s="73" t="s">
        <v>39</v>
      </c>
      <c r="C60" s="73"/>
      <c r="D60" s="22"/>
      <c r="E60" s="22"/>
      <c r="F60" s="22"/>
      <c r="G60" s="36"/>
      <c r="H60" s="37"/>
      <c r="I60" s="153"/>
      <c r="J60" s="87"/>
      <c r="K60" s="86">
        <f>SUM('Event Budget Accounting Details'!J38:J52)</f>
        <v>0</v>
      </c>
      <c r="L60" s="88"/>
      <c r="M60" s="95">
        <v>0</v>
      </c>
    </row>
    <row r="61" spans="1:13" x14ac:dyDescent="0.25">
      <c r="A61" s="32">
        <v>8105</v>
      </c>
      <c r="B61" s="73" t="s">
        <v>40</v>
      </c>
      <c r="C61" s="73"/>
      <c r="D61" s="22"/>
      <c r="E61" s="22"/>
      <c r="F61" s="22"/>
      <c r="G61" s="36"/>
      <c r="H61" s="37"/>
      <c r="I61" s="153"/>
      <c r="J61" s="87"/>
      <c r="K61" s="86">
        <f>SUM('Event Budget Accounting Details'!J55:J69)</f>
        <v>0</v>
      </c>
      <c r="L61" s="88"/>
      <c r="M61" s="95">
        <v>0</v>
      </c>
    </row>
    <row r="62" spans="1:13" x14ac:dyDescent="0.25">
      <c r="A62" s="32">
        <v>8106</v>
      </c>
      <c r="B62" s="73" t="s">
        <v>41</v>
      </c>
      <c r="C62" s="73"/>
      <c r="D62" s="22"/>
      <c r="E62" s="22"/>
      <c r="F62" s="22"/>
      <c r="G62" s="36"/>
      <c r="H62" s="37"/>
      <c r="I62" s="153"/>
      <c r="J62" s="87"/>
      <c r="K62" s="86">
        <f>SUM('Event Budget Accounting Details'!J72:J86)</f>
        <v>0</v>
      </c>
      <c r="L62" s="88"/>
      <c r="M62" s="95">
        <v>0</v>
      </c>
    </row>
    <row r="63" spans="1:13" x14ac:dyDescent="0.25">
      <c r="A63" s="32">
        <v>8131</v>
      </c>
      <c r="B63" s="73" t="s">
        <v>42</v>
      </c>
      <c r="C63" s="73"/>
      <c r="D63" s="22"/>
      <c r="E63" s="22"/>
      <c r="F63" s="22"/>
      <c r="G63" s="36"/>
      <c r="H63" s="37"/>
      <c r="I63" s="153"/>
      <c r="J63" s="87"/>
      <c r="K63" s="86">
        <f>SUM('Event Budget Accounting Details'!J89:J103)</f>
        <v>0</v>
      </c>
      <c r="L63" s="88"/>
      <c r="M63" s="95">
        <v>0</v>
      </c>
    </row>
    <row r="64" spans="1:13" x14ac:dyDescent="0.25">
      <c r="A64" s="32">
        <v>8201</v>
      </c>
      <c r="B64" s="73" t="s">
        <v>43</v>
      </c>
      <c r="C64" s="73"/>
      <c r="D64" s="22"/>
      <c r="E64" s="22"/>
      <c r="F64" s="22"/>
      <c r="G64" s="36"/>
      <c r="H64" s="37"/>
      <c r="I64" s="153"/>
      <c r="J64" s="83"/>
      <c r="K64" s="93">
        <v>0</v>
      </c>
      <c r="L64" s="88"/>
      <c r="M64" s="95">
        <v>0</v>
      </c>
    </row>
    <row r="65" spans="1:13" x14ac:dyDescent="0.25">
      <c r="A65" s="32">
        <v>8301</v>
      </c>
      <c r="B65" s="73" t="s">
        <v>44</v>
      </c>
      <c r="C65" s="73"/>
      <c r="D65" s="22"/>
      <c r="E65" s="22"/>
      <c r="F65" s="22"/>
      <c r="G65" s="36"/>
      <c r="H65" s="37"/>
      <c r="I65" s="153"/>
      <c r="J65" s="83"/>
      <c r="K65" s="93">
        <v>0</v>
      </c>
      <c r="L65" s="88"/>
      <c r="M65" s="95">
        <v>0</v>
      </c>
    </row>
    <row r="66" spans="1:13" x14ac:dyDescent="0.25">
      <c r="A66" s="32">
        <v>8402</v>
      </c>
      <c r="B66" s="73" t="s">
        <v>45</v>
      </c>
      <c r="C66" s="73"/>
      <c r="D66" s="22"/>
      <c r="E66" s="22"/>
      <c r="F66" s="22"/>
      <c r="G66" s="36"/>
      <c r="H66" s="37"/>
      <c r="I66" s="153"/>
      <c r="J66" s="83"/>
      <c r="K66" s="93">
        <v>0</v>
      </c>
      <c r="L66" s="88"/>
      <c r="M66" s="95">
        <v>0</v>
      </c>
    </row>
    <row r="67" spans="1:13" x14ac:dyDescent="0.25">
      <c r="A67" s="32">
        <v>8408</v>
      </c>
      <c r="B67" s="73" t="s">
        <v>133</v>
      </c>
      <c r="C67" s="73"/>
      <c r="D67" s="22"/>
      <c r="E67" s="22"/>
      <c r="F67" s="22"/>
      <c r="G67" s="36"/>
      <c r="H67" s="37"/>
      <c r="I67" s="153"/>
      <c r="J67" s="83"/>
      <c r="K67" s="93">
        <v>0</v>
      </c>
      <c r="L67" s="88"/>
      <c r="M67" s="95">
        <v>0</v>
      </c>
    </row>
    <row r="68" spans="1:13" x14ac:dyDescent="0.25">
      <c r="A68" s="32">
        <v>8409</v>
      </c>
      <c r="B68" s="73" t="s">
        <v>46</v>
      </c>
      <c r="C68" s="73"/>
      <c r="D68" s="22"/>
      <c r="E68" s="22"/>
      <c r="F68" s="22"/>
      <c r="G68" s="36"/>
      <c r="H68" s="37"/>
      <c r="I68" s="153"/>
      <c r="J68" s="83"/>
      <c r="K68" s="93">
        <v>0</v>
      </c>
      <c r="L68" s="88"/>
      <c r="M68" s="95">
        <v>0</v>
      </c>
    </row>
    <row r="69" spans="1:13" x14ac:dyDescent="0.25">
      <c r="A69" s="146">
        <v>8501</v>
      </c>
      <c r="B69" s="135" t="s">
        <v>143</v>
      </c>
      <c r="C69" s="73"/>
      <c r="D69" s="22"/>
      <c r="E69" s="72" t="s">
        <v>94</v>
      </c>
      <c r="F69" s="22"/>
      <c r="G69" s="134" t="s">
        <v>142</v>
      </c>
      <c r="H69" s="59">
        <f>$C$11-14</f>
        <v>-14</v>
      </c>
      <c r="I69" s="153"/>
      <c r="J69" s="87"/>
      <c r="K69" s="86" t="str">
        <f>IF(E69="YES",(F24+F26)*1,"")</f>
        <v/>
      </c>
      <c r="L69" s="85"/>
      <c r="M69" s="100" t="str">
        <f>IF(E69="YES",(F25+F27)*1,"")</f>
        <v/>
      </c>
    </row>
    <row r="70" spans="1:13" x14ac:dyDescent="0.25">
      <c r="A70" s="147"/>
      <c r="B70" s="73" t="s">
        <v>47</v>
      </c>
      <c r="C70" s="73"/>
      <c r="D70" s="22"/>
      <c r="E70" s="22"/>
      <c r="F70" s="22"/>
      <c r="G70" s="36"/>
      <c r="H70" s="37"/>
      <c r="I70" s="153"/>
      <c r="J70" s="83"/>
      <c r="K70" s="93">
        <v>0</v>
      </c>
      <c r="L70" s="88"/>
      <c r="M70" s="95">
        <v>0</v>
      </c>
    </row>
    <row r="71" spans="1:13" x14ac:dyDescent="0.25">
      <c r="A71" s="32">
        <v>8601</v>
      </c>
      <c r="B71" s="73" t="s">
        <v>48</v>
      </c>
      <c r="C71" s="73"/>
      <c r="D71" s="22"/>
      <c r="E71" s="22"/>
      <c r="F71" s="58"/>
      <c r="G71" s="36"/>
      <c r="H71" s="37"/>
      <c r="I71" s="153"/>
      <c r="J71" s="83"/>
      <c r="K71" s="93">
        <v>0</v>
      </c>
      <c r="L71" s="88"/>
      <c r="M71" s="95">
        <v>0</v>
      </c>
    </row>
    <row r="72" spans="1:13" x14ac:dyDescent="0.25">
      <c r="A72" s="32">
        <v>8603</v>
      </c>
      <c r="B72" s="73" t="s">
        <v>49</v>
      </c>
      <c r="C72" s="73"/>
      <c r="D72" s="22"/>
      <c r="E72" s="22"/>
      <c r="F72" s="22"/>
      <c r="G72" s="36"/>
      <c r="H72" s="37"/>
      <c r="I72" s="153"/>
      <c r="J72" s="83"/>
      <c r="K72" s="93">
        <v>0</v>
      </c>
      <c r="L72" s="88"/>
      <c r="M72" s="95">
        <v>0</v>
      </c>
    </row>
    <row r="73" spans="1:13" x14ac:dyDescent="0.25">
      <c r="A73" s="32">
        <v>8605</v>
      </c>
      <c r="B73" s="73" t="s">
        <v>50</v>
      </c>
      <c r="C73" s="73"/>
      <c r="D73" s="22"/>
      <c r="E73" s="22"/>
      <c r="F73" s="22"/>
      <c r="G73" s="36"/>
      <c r="H73" s="37"/>
      <c r="I73" s="153"/>
      <c r="J73" s="83"/>
      <c r="K73" s="93">
        <v>0</v>
      </c>
      <c r="L73" s="88"/>
      <c r="M73" s="95">
        <v>0</v>
      </c>
    </row>
    <row r="74" spans="1:13" x14ac:dyDescent="0.25">
      <c r="A74" s="32">
        <v>8609</v>
      </c>
      <c r="B74" s="73" t="s">
        <v>51</v>
      </c>
      <c r="C74" s="73"/>
      <c r="D74" s="22"/>
      <c r="E74" s="22"/>
      <c r="F74" s="22"/>
      <c r="G74" s="36"/>
      <c r="H74" s="37"/>
      <c r="I74" s="153"/>
      <c r="J74" s="83"/>
      <c r="K74" s="93">
        <v>0</v>
      </c>
      <c r="L74" s="88"/>
      <c r="M74" s="95">
        <v>0</v>
      </c>
    </row>
    <row r="75" spans="1:13" x14ac:dyDescent="0.25">
      <c r="A75" s="32">
        <v>8702</v>
      </c>
      <c r="B75" s="73" t="s">
        <v>52</v>
      </c>
      <c r="C75" s="73"/>
      <c r="D75" s="22"/>
      <c r="E75" s="22"/>
      <c r="F75" s="22"/>
      <c r="G75" s="36"/>
      <c r="H75" s="37"/>
      <c r="I75" s="153"/>
      <c r="J75" s="83"/>
      <c r="K75" s="93">
        <v>0</v>
      </c>
      <c r="L75" s="88"/>
      <c r="M75" s="95">
        <v>0</v>
      </c>
    </row>
    <row r="76" spans="1:13" x14ac:dyDescent="0.25">
      <c r="A76" s="32">
        <v>8707</v>
      </c>
      <c r="B76" s="73" t="s">
        <v>53</v>
      </c>
      <c r="C76" s="73"/>
      <c r="D76" s="22"/>
      <c r="E76" s="22"/>
      <c r="F76" s="22"/>
      <c r="G76" s="36"/>
      <c r="H76" s="37"/>
      <c r="I76" s="153"/>
      <c r="J76" s="83"/>
      <c r="K76" s="93">
        <v>0</v>
      </c>
      <c r="L76" s="88"/>
      <c r="M76" s="95">
        <v>0</v>
      </c>
    </row>
    <row r="77" spans="1:13" x14ac:dyDescent="0.25">
      <c r="A77" s="32">
        <v>8709</v>
      </c>
      <c r="B77" s="73" t="s">
        <v>54</v>
      </c>
      <c r="C77" s="73"/>
      <c r="D77" s="22"/>
      <c r="E77" s="22"/>
      <c r="F77" s="22"/>
      <c r="G77" s="36"/>
      <c r="H77" s="37"/>
      <c r="I77" s="153"/>
      <c r="J77" s="83"/>
      <c r="K77" s="93">
        <v>0</v>
      </c>
      <c r="L77" s="88"/>
      <c r="M77" s="95">
        <v>0</v>
      </c>
    </row>
    <row r="78" spans="1:13" x14ac:dyDescent="0.25">
      <c r="A78" s="32">
        <v>8711</v>
      </c>
      <c r="B78" s="73" t="s">
        <v>55</v>
      </c>
      <c r="C78" s="73"/>
      <c r="D78" s="22"/>
      <c r="E78" s="22"/>
      <c r="F78" s="22"/>
      <c r="G78" s="36"/>
      <c r="H78" s="37"/>
      <c r="I78" s="153"/>
      <c r="J78" s="83"/>
      <c r="K78" s="93">
        <v>0</v>
      </c>
      <c r="L78" s="88"/>
      <c r="M78" s="95">
        <v>0</v>
      </c>
    </row>
    <row r="79" spans="1:13" x14ac:dyDescent="0.25">
      <c r="A79" s="32">
        <v>8712</v>
      </c>
      <c r="B79" s="73" t="s">
        <v>12</v>
      </c>
      <c r="C79" s="73"/>
      <c r="D79" s="22"/>
      <c r="E79" s="22"/>
      <c r="F79" s="22"/>
      <c r="G79" s="36"/>
      <c r="H79" s="37"/>
      <c r="I79" s="153"/>
      <c r="J79" s="83"/>
      <c r="K79" s="93">
        <v>0</v>
      </c>
      <c r="L79" s="88"/>
      <c r="M79" s="95">
        <v>0</v>
      </c>
    </row>
    <row r="80" spans="1:13" x14ac:dyDescent="0.25">
      <c r="A80" s="32">
        <v>8803</v>
      </c>
      <c r="B80" s="73" t="s">
        <v>56</v>
      </c>
      <c r="C80" s="73"/>
      <c r="D80" s="22"/>
      <c r="E80" s="22"/>
      <c r="F80" s="22"/>
      <c r="G80" s="36"/>
      <c r="H80" s="37"/>
      <c r="I80" s="153"/>
      <c r="J80" s="83"/>
      <c r="K80" s="93">
        <v>0</v>
      </c>
      <c r="L80" s="88"/>
      <c r="M80" s="95">
        <v>0</v>
      </c>
    </row>
    <row r="81" spans="1:13" x14ac:dyDescent="0.25">
      <c r="A81" s="32">
        <v>8830</v>
      </c>
      <c r="B81" s="73" t="s">
        <v>57</v>
      </c>
      <c r="C81" s="73"/>
      <c r="D81" s="22"/>
      <c r="E81" s="22"/>
      <c r="F81" s="22"/>
      <c r="G81" s="36"/>
      <c r="H81" s="37"/>
      <c r="I81" s="153"/>
      <c r="J81" s="83"/>
      <c r="K81" s="93">
        <v>0</v>
      </c>
      <c r="L81" s="88"/>
      <c r="M81" s="95">
        <v>0</v>
      </c>
    </row>
    <row r="82" spans="1:13" x14ac:dyDescent="0.25">
      <c r="A82" s="32">
        <v>8831</v>
      </c>
      <c r="B82" s="73" t="s">
        <v>58</v>
      </c>
      <c r="C82" s="73"/>
      <c r="D82" s="22"/>
      <c r="E82" s="22"/>
      <c r="F82" s="22"/>
      <c r="G82" s="36"/>
      <c r="H82" s="37"/>
      <c r="I82" s="153"/>
      <c r="J82" s="83"/>
      <c r="K82" s="93">
        <v>0</v>
      </c>
      <c r="L82" s="88"/>
      <c r="M82" s="95">
        <v>0</v>
      </c>
    </row>
    <row r="83" spans="1:13" x14ac:dyDescent="0.25">
      <c r="A83" s="32">
        <v>8833</v>
      </c>
      <c r="B83" s="73" t="s">
        <v>59</v>
      </c>
      <c r="C83" s="73"/>
      <c r="D83" s="22"/>
      <c r="E83" s="22"/>
      <c r="F83" s="22"/>
      <c r="G83" s="36"/>
      <c r="H83" s="37"/>
      <c r="I83" s="153"/>
      <c r="J83" s="83"/>
      <c r="K83" s="93">
        <v>0</v>
      </c>
      <c r="L83" s="88"/>
      <c r="M83" s="95">
        <v>0</v>
      </c>
    </row>
    <row r="84" spans="1:13" x14ac:dyDescent="0.25">
      <c r="A84" s="32">
        <v>9151</v>
      </c>
      <c r="B84" s="73" t="s">
        <v>60</v>
      </c>
      <c r="C84" s="73"/>
      <c r="D84" s="22" t="s">
        <v>61</v>
      </c>
      <c r="E84" s="59">
        <f>$C$11-50</f>
        <v>-50</v>
      </c>
      <c r="F84" s="22"/>
      <c r="G84" s="36"/>
      <c r="H84" s="37"/>
      <c r="I84" s="153"/>
      <c r="J84" s="83"/>
      <c r="K84" s="93">
        <v>0</v>
      </c>
      <c r="L84" s="88"/>
      <c r="M84" s="95">
        <v>0</v>
      </c>
    </row>
    <row r="85" spans="1:13" x14ac:dyDescent="0.25">
      <c r="A85" s="32">
        <v>9152</v>
      </c>
      <c r="B85" s="73" t="s">
        <v>62</v>
      </c>
      <c r="C85" s="73"/>
      <c r="D85" s="22" t="s">
        <v>61</v>
      </c>
      <c r="E85" s="59">
        <f>$C$11-50</f>
        <v>-50</v>
      </c>
      <c r="F85" s="22"/>
      <c r="G85" s="36"/>
      <c r="H85" s="37"/>
      <c r="I85" s="153"/>
      <c r="J85" s="83"/>
      <c r="K85" s="93">
        <v>0</v>
      </c>
      <c r="L85" s="88"/>
      <c r="M85" s="95">
        <v>0</v>
      </c>
    </row>
    <row r="86" spans="1:13" x14ac:dyDescent="0.25">
      <c r="A86" s="32">
        <v>9153</v>
      </c>
      <c r="B86" s="73" t="s">
        <v>63</v>
      </c>
      <c r="C86" s="73"/>
      <c r="D86" s="22" t="s">
        <v>61</v>
      </c>
      <c r="E86" s="59">
        <f>$C$11-50</f>
        <v>-50</v>
      </c>
      <c r="F86" s="22"/>
      <c r="G86" s="36"/>
      <c r="H86" s="37"/>
      <c r="I86" s="153"/>
      <c r="J86" s="83"/>
      <c r="K86" s="93">
        <v>0</v>
      </c>
      <c r="L86" s="88"/>
      <c r="M86" s="95">
        <v>0</v>
      </c>
    </row>
    <row r="87" spans="1:13" x14ac:dyDescent="0.25">
      <c r="A87" s="32">
        <v>9155</v>
      </c>
      <c r="B87" s="73" t="s">
        <v>64</v>
      </c>
      <c r="C87" s="73"/>
      <c r="D87" s="22" t="s">
        <v>61</v>
      </c>
      <c r="E87" s="59">
        <f>$C$11-50</f>
        <v>-50</v>
      </c>
      <c r="F87" s="22"/>
      <c r="G87" s="36"/>
      <c r="H87" s="37"/>
      <c r="I87" s="153"/>
      <c r="J87" s="83"/>
      <c r="K87" s="93">
        <v>0</v>
      </c>
      <c r="L87" s="88"/>
      <c r="M87" s="95">
        <v>0</v>
      </c>
    </row>
    <row r="88" spans="1:13" x14ac:dyDescent="0.25">
      <c r="A88" s="32">
        <v>9315</v>
      </c>
      <c r="B88" s="73" t="s">
        <v>65</v>
      </c>
      <c r="C88" s="174" t="s">
        <v>83</v>
      </c>
      <c r="D88" s="174"/>
      <c r="E88" s="175"/>
      <c r="F88" s="59">
        <f>$C$11-21</f>
        <v>-21</v>
      </c>
      <c r="G88" s="36"/>
      <c r="H88" s="37"/>
      <c r="I88" s="153"/>
      <c r="J88" s="83"/>
      <c r="K88" s="93">
        <v>0</v>
      </c>
      <c r="L88" s="88"/>
      <c r="M88" s="95">
        <v>0</v>
      </c>
    </row>
    <row r="89" spans="1:13" x14ac:dyDescent="0.25">
      <c r="A89" s="32">
        <v>9412</v>
      </c>
      <c r="B89" s="73" t="s">
        <v>66</v>
      </c>
      <c r="C89" s="73"/>
      <c r="D89" s="22"/>
      <c r="E89" s="60"/>
      <c r="F89" s="60"/>
      <c r="G89" s="36"/>
      <c r="H89" s="37"/>
      <c r="I89" s="153"/>
      <c r="J89" s="83"/>
      <c r="K89" s="93">
        <v>0</v>
      </c>
      <c r="L89" s="88"/>
      <c r="M89" s="95">
        <v>0</v>
      </c>
    </row>
    <row r="90" spans="1:13" x14ac:dyDescent="0.25">
      <c r="A90" s="32">
        <v>9431</v>
      </c>
      <c r="B90" s="73" t="s">
        <v>95</v>
      </c>
      <c r="C90" s="73"/>
      <c r="D90" s="73"/>
      <c r="E90" s="73"/>
      <c r="F90" s="73"/>
      <c r="G90" s="73"/>
      <c r="H90" s="61"/>
      <c r="I90" s="153"/>
      <c r="J90" s="83"/>
      <c r="K90" s="93">
        <v>0</v>
      </c>
      <c r="L90" s="88"/>
      <c r="M90" s="95">
        <v>0</v>
      </c>
    </row>
    <row r="91" spans="1:13" x14ac:dyDescent="0.25">
      <c r="A91" s="32"/>
      <c r="B91" s="73" t="s">
        <v>80</v>
      </c>
      <c r="D91" s="71">
        <v>4.9999999999999996E-2</v>
      </c>
      <c r="E91" s="62"/>
      <c r="F91" s="73"/>
      <c r="G91" s="73"/>
      <c r="H91" s="61"/>
      <c r="I91" s="153"/>
      <c r="J91" s="87"/>
      <c r="K91" s="86">
        <f>SUM($J$24:$K$49)*D91</f>
        <v>0</v>
      </c>
      <c r="L91" s="90"/>
      <c r="M91" s="91">
        <f>SUM($L$24:$M$49)*D91</f>
        <v>0</v>
      </c>
    </row>
    <row r="92" spans="1:13" ht="15.75" thickBot="1" x14ac:dyDescent="0.3">
      <c r="A92" s="40">
        <v>9431</v>
      </c>
      <c r="B92" s="41" t="s">
        <v>115</v>
      </c>
      <c r="C92" s="41"/>
      <c r="D92" s="63">
        <v>0.15</v>
      </c>
      <c r="E92" s="12"/>
      <c r="F92" s="41"/>
      <c r="G92" s="41"/>
      <c r="H92" s="64"/>
      <c r="I92" s="154"/>
      <c r="J92" s="96"/>
      <c r="K92" s="97">
        <f>SUM($J$24:$K$49)*D92</f>
        <v>0</v>
      </c>
      <c r="L92" s="98"/>
      <c r="M92" s="99">
        <f>SUM($L$24:$M$49)*D92</f>
        <v>0</v>
      </c>
    </row>
    <row r="93" spans="1:13" ht="16.5" thickTop="1" thickBot="1" x14ac:dyDescent="0.3">
      <c r="A93" s="163" t="s">
        <v>110</v>
      </c>
      <c r="B93" s="164"/>
      <c r="C93" s="164"/>
      <c r="D93" s="164"/>
      <c r="E93" s="164"/>
      <c r="F93" s="164"/>
      <c r="G93" s="164"/>
      <c r="H93" s="65"/>
      <c r="I93" s="155"/>
      <c r="J93" s="195">
        <f>SUM(J53:K92)</f>
        <v>0</v>
      </c>
      <c r="K93" s="196"/>
      <c r="L93" s="197">
        <f>SUM(L53:M92)</f>
        <v>0</v>
      </c>
      <c r="M93" s="198"/>
    </row>
    <row r="94" spans="1:13" ht="15.75" thickBot="1" x14ac:dyDescent="0.3">
      <c r="A94" s="23"/>
      <c r="B94" s="17"/>
      <c r="C94" s="17"/>
      <c r="D94" s="66"/>
      <c r="E94" s="10"/>
      <c r="F94" s="17"/>
      <c r="G94" s="17"/>
      <c r="H94" s="17"/>
      <c r="I94" s="67"/>
      <c r="J94" s="11"/>
      <c r="K94" s="11"/>
      <c r="L94" s="68"/>
      <c r="M94" s="68"/>
    </row>
    <row r="95" spans="1:13" ht="15.75" thickBot="1" x14ac:dyDescent="0.3">
      <c r="F95" s="165" t="s">
        <v>113</v>
      </c>
      <c r="G95" s="166"/>
      <c r="H95" s="167"/>
      <c r="I95" s="69"/>
      <c r="J95" s="136">
        <f>J50-J93</f>
        <v>0</v>
      </c>
      <c r="K95" s="137"/>
      <c r="L95" s="136">
        <f>L50-L93</f>
        <v>0</v>
      </c>
      <c r="M95" s="138"/>
    </row>
  </sheetData>
  <mergeCells count="66">
    <mergeCell ref="A2:M2"/>
    <mergeCell ref="A3:M3"/>
    <mergeCell ref="C7:F7"/>
    <mergeCell ref="A5:B5"/>
    <mergeCell ref="A7:B7"/>
    <mergeCell ref="A8:B8"/>
    <mergeCell ref="A11:B11"/>
    <mergeCell ref="C16:E16"/>
    <mergeCell ref="I20:I21"/>
    <mergeCell ref="K5:M5"/>
    <mergeCell ref="K7:M7"/>
    <mergeCell ref="K8:M8"/>
    <mergeCell ref="J18:K18"/>
    <mergeCell ref="A19:M19"/>
    <mergeCell ref="L18:M18"/>
    <mergeCell ref="L24:M24"/>
    <mergeCell ref="L26:M26"/>
    <mergeCell ref="L28:M28"/>
    <mergeCell ref="J25:K25"/>
    <mergeCell ref="J27:K27"/>
    <mergeCell ref="J30:K30"/>
    <mergeCell ref="J29:K29"/>
    <mergeCell ref="L30:M30"/>
    <mergeCell ref="L50:M50"/>
    <mergeCell ref="J93:K93"/>
    <mergeCell ref="L93:M93"/>
    <mergeCell ref="J50:K50"/>
    <mergeCell ref="F27:G27"/>
    <mergeCell ref="C28:C29"/>
    <mergeCell ref="D24:E24"/>
    <mergeCell ref="D25:E25"/>
    <mergeCell ref="D26:E26"/>
    <mergeCell ref="D27:E27"/>
    <mergeCell ref="D28:E28"/>
    <mergeCell ref="A50:F50"/>
    <mergeCell ref="C8:F8"/>
    <mergeCell ref="A93:G93"/>
    <mergeCell ref="F95:H95"/>
    <mergeCell ref="A12:B12"/>
    <mergeCell ref="A10:B10"/>
    <mergeCell ref="H10:H11"/>
    <mergeCell ref="C88:E88"/>
    <mergeCell ref="A18:F18"/>
    <mergeCell ref="B24:B25"/>
    <mergeCell ref="B26:B27"/>
    <mergeCell ref="B28:B29"/>
    <mergeCell ref="A24:A29"/>
    <mergeCell ref="C24:C25"/>
    <mergeCell ref="C26:C27"/>
    <mergeCell ref="A22:M22"/>
    <mergeCell ref="J95:K95"/>
    <mergeCell ref="L95:M95"/>
    <mergeCell ref="C14:F14"/>
    <mergeCell ref="A14:B14"/>
    <mergeCell ref="A16:B16"/>
    <mergeCell ref="F28:G28"/>
    <mergeCell ref="F29:G29"/>
    <mergeCell ref="A69:A70"/>
    <mergeCell ref="A30:H30"/>
    <mergeCell ref="A52:H52"/>
    <mergeCell ref="I52:I93"/>
    <mergeCell ref="A23:H23"/>
    <mergeCell ref="F24:G24"/>
    <mergeCell ref="F25:G25"/>
    <mergeCell ref="F26:G26"/>
    <mergeCell ref="D29:E29"/>
  </mergeCells>
  <conditionalFormatting sqref="A18:F18">
    <cfRule type="expression" dxfId="0" priority="11" stopIfTrue="1">
      <formula>$H$12="&gt;72"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3781CC0-B31A-4140-A5BC-EF73C099F1C2}">
          <x14:formula1>
            <xm:f>'Data Validation'!$A$2:$A$17</xm:f>
          </x14:formula1>
          <xm:sqref>D91</xm:sqref>
        </x14:dataValidation>
        <x14:dataValidation type="list" allowBlank="1" showInputMessage="1" showErrorMessage="1" xr:uid="{34D51F61-4783-4832-93AA-D440C45FB186}">
          <x14:formula1>
            <xm:f>'Data Validation'!$C$1:$C$2</xm:f>
          </x14:formula1>
          <xm:sqref>E69</xm:sqref>
        </x14:dataValidation>
        <x14:dataValidation type="list" allowBlank="1" showInputMessage="1" showErrorMessage="1" xr:uid="{CD464580-7F25-464B-AE9B-08BFA1698022}">
          <x14:formula1>
            <xm:f>'Data Validation'!$C$5:$C$16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A8B4-1785-4919-9AC5-733DD67CF3C3}">
  <dimension ref="A1:J103"/>
  <sheetViews>
    <sheetView topLeftCell="F1" workbookViewId="0">
      <selection activeCell="L16" sqref="L16"/>
    </sheetView>
  </sheetViews>
  <sheetFormatPr defaultRowHeight="15" x14ac:dyDescent="0.25"/>
  <cols>
    <col min="1" max="1" width="42.7109375" hidden="1" customWidth="1"/>
    <col min="2" max="2" width="23.28515625" hidden="1" customWidth="1"/>
    <col min="3" max="3" width="14.7109375" hidden="1" customWidth="1"/>
    <col min="4" max="4" width="20.5703125" hidden="1" customWidth="1"/>
    <col min="5" max="5" width="0" hidden="1" customWidth="1"/>
    <col min="6" max="6" width="42.7109375" customWidth="1"/>
    <col min="7" max="7" width="23.28515625" customWidth="1"/>
    <col min="8" max="8" width="8.7109375" bestFit="1" customWidth="1"/>
    <col min="9" max="10" width="14.7109375" customWidth="1"/>
  </cols>
  <sheetData>
    <row r="1" spans="1:10" x14ac:dyDescent="0.25">
      <c r="A1" s="229" t="s">
        <v>135</v>
      </c>
      <c r="B1" s="230"/>
      <c r="C1" s="230"/>
      <c r="D1" s="231"/>
      <c r="F1" s="238" t="s">
        <v>134</v>
      </c>
      <c r="G1" s="239"/>
      <c r="H1" s="239"/>
      <c r="I1" s="239"/>
      <c r="J1" s="240"/>
    </row>
    <row r="2" spans="1:10" x14ac:dyDescent="0.25">
      <c r="A2" s="226" t="s">
        <v>136</v>
      </c>
      <c r="B2" s="227"/>
      <c r="C2" s="227"/>
      <c r="D2" s="228"/>
      <c r="F2" s="235" t="str">
        <f>'Budget Template Sheet'!B58</f>
        <v>Health &amp; Safety Supplies</v>
      </c>
      <c r="G2" s="236"/>
      <c r="H2" s="236"/>
      <c r="I2" s="236"/>
      <c r="J2" s="237"/>
    </row>
    <row r="3" spans="1:10" x14ac:dyDescent="0.25">
      <c r="A3" s="106" t="s">
        <v>126</v>
      </c>
      <c r="B3" s="105" t="s">
        <v>127</v>
      </c>
      <c r="C3" s="105" t="s">
        <v>129</v>
      </c>
      <c r="D3" s="107" t="s">
        <v>128</v>
      </c>
      <c r="F3" s="110" t="s">
        <v>137</v>
      </c>
      <c r="G3" s="109" t="s">
        <v>141</v>
      </c>
      <c r="H3" s="109" t="s">
        <v>138</v>
      </c>
      <c r="I3" s="109" t="s">
        <v>139</v>
      </c>
      <c r="J3" s="111" t="s">
        <v>140</v>
      </c>
    </row>
    <row r="4" spans="1:10" x14ac:dyDescent="0.25">
      <c r="A4" s="122"/>
      <c r="B4" s="123"/>
      <c r="C4" s="124">
        <v>0</v>
      </c>
      <c r="D4" s="125"/>
      <c r="F4" s="122"/>
      <c r="G4" s="123"/>
      <c r="H4" s="123"/>
      <c r="I4" s="124">
        <v>0</v>
      </c>
      <c r="J4" s="112">
        <f>H4*I4</f>
        <v>0</v>
      </c>
    </row>
    <row r="5" spans="1:10" x14ac:dyDescent="0.25">
      <c r="A5" s="122"/>
      <c r="B5" s="123"/>
      <c r="C5" s="124">
        <v>0</v>
      </c>
      <c r="D5" s="125"/>
      <c r="F5" s="122"/>
      <c r="G5" s="123"/>
      <c r="H5" s="123"/>
      <c r="I5" s="124">
        <v>0</v>
      </c>
      <c r="J5" s="112">
        <f t="shared" ref="J5:J18" si="0">H5*I5</f>
        <v>0</v>
      </c>
    </row>
    <row r="6" spans="1:10" x14ac:dyDescent="0.25">
      <c r="A6" s="122"/>
      <c r="B6" s="123"/>
      <c r="C6" s="124">
        <v>0</v>
      </c>
      <c r="D6" s="125"/>
      <c r="F6" s="122"/>
      <c r="G6" s="123"/>
      <c r="H6" s="123"/>
      <c r="I6" s="124">
        <v>0</v>
      </c>
      <c r="J6" s="112">
        <f t="shared" si="0"/>
        <v>0</v>
      </c>
    </row>
    <row r="7" spans="1:10" x14ac:dyDescent="0.25">
      <c r="A7" s="122"/>
      <c r="B7" s="123"/>
      <c r="C7" s="124">
        <v>0</v>
      </c>
      <c r="D7" s="125"/>
      <c r="F7" s="122"/>
      <c r="G7" s="123"/>
      <c r="H7" s="123"/>
      <c r="I7" s="124">
        <v>0</v>
      </c>
      <c r="J7" s="112">
        <f t="shared" si="0"/>
        <v>0</v>
      </c>
    </row>
    <row r="8" spans="1:10" x14ac:dyDescent="0.25">
      <c r="A8" s="122"/>
      <c r="B8" s="123"/>
      <c r="C8" s="124">
        <v>0</v>
      </c>
      <c r="D8" s="125"/>
      <c r="F8" s="122"/>
      <c r="G8" s="123"/>
      <c r="H8" s="123"/>
      <c r="I8" s="124">
        <v>0</v>
      </c>
      <c r="J8" s="112">
        <f t="shared" si="0"/>
        <v>0</v>
      </c>
    </row>
    <row r="9" spans="1:10" x14ac:dyDescent="0.25">
      <c r="A9" s="122"/>
      <c r="B9" s="123"/>
      <c r="C9" s="124">
        <v>0</v>
      </c>
      <c r="D9" s="125"/>
      <c r="F9" s="122"/>
      <c r="G9" s="123"/>
      <c r="H9" s="123"/>
      <c r="I9" s="124">
        <v>0</v>
      </c>
      <c r="J9" s="112">
        <f t="shared" si="0"/>
        <v>0</v>
      </c>
    </row>
    <row r="10" spans="1:10" x14ac:dyDescent="0.25">
      <c r="A10" s="122"/>
      <c r="B10" s="123"/>
      <c r="C10" s="124">
        <v>0</v>
      </c>
      <c r="D10" s="125"/>
      <c r="F10" s="122"/>
      <c r="G10" s="123"/>
      <c r="H10" s="123"/>
      <c r="I10" s="124">
        <v>0</v>
      </c>
      <c r="J10" s="112">
        <f t="shared" si="0"/>
        <v>0</v>
      </c>
    </row>
    <row r="11" spans="1:10" x14ac:dyDescent="0.25">
      <c r="A11" s="122"/>
      <c r="B11" s="123"/>
      <c r="C11" s="124">
        <v>0</v>
      </c>
      <c r="D11" s="125"/>
      <c r="F11" s="122"/>
      <c r="G11" s="123"/>
      <c r="H11" s="123"/>
      <c r="I11" s="124">
        <v>0</v>
      </c>
      <c r="J11" s="112">
        <f t="shared" si="0"/>
        <v>0</v>
      </c>
    </row>
    <row r="12" spans="1:10" x14ac:dyDescent="0.25">
      <c r="A12" s="122"/>
      <c r="B12" s="123"/>
      <c r="C12" s="124">
        <v>0</v>
      </c>
      <c r="D12" s="125"/>
      <c r="F12" s="122"/>
      <c r="G12" s="123"/>
      <c r="H12" s="123"/>
      <c r="I12" s="124">
        <v>0</v>
      </c>
      <c r="J12" s="112">
        <f t="shared" si="0"/>
        <v>0</v>
      </c>
    </row>
    <row r="13" spans="1:10" x14ac:dyDescent="0.25">
      <c r="A13" s="122"/>
      <c r="B13" s="123"/>
      <c r="C13" s="124">
        <v>0</v>
      </c>
      <c r="D13" s="125"/>
      <c r="F13" s="122"/>
      <c r="G13" s="123"/>
      <c r="H13" s="123"/>
      <c r="I13" s="124">
        <v>0</v>
      </c>
      <c r="J13" s="112">
        <f t="shared" si="0"/>
        <v>0</v>
      </c>
    </row>
    <row r="14" spans="1:10" x14ac:dyDescent="0.25">
      <c r="A14" s="122"/>
      <c r="B14" s="123"/>
      <c r="C14" s="124">
        <v>0</v>
      </c>
      <c r="D14" s="125"/>
      <c r="F14" s="122"/>
      <c r="G14" s="123"/>
      <c r="H14" s="123"/>
      <c r="I14" s="124">
        <v>0</v>
      </c>
      <c r="J14" s="112">
        <f t="shared" si="0"/>
        <v>0</v>
      </c>
    </row>
    <row r="15" spans="1:10" x14ac:dyDescent="0.25">
      <c r="A15" s="122"/>
      <c r="B15" s="123"/>
      <c r="C15" s="124">
        <v>0</v>
      </c>
      <c r="D15" s="125"/>
      <c r="F15" s="122"/>
      <c r="G15" s="123"/>
      <c r="H15" s="123"/>
      <c r="I15" s="124">
        <v>0</v>
      </c>
      <c r="J15" s="112">
        <f t="shared" si="0"/>
        <v>0</v>
      </c>
    </row>
    <row r="16" spans="1:10" x14ac:dyDescent="0.25">
      <c r="A16" s="122"/>
      <c r="B16" s="123"/>
      <c r="C16" s="124">
        <v>0</v>
      </c>
      <c r="D16" s="125"/>
      <c r="F16" s="122"/>
      <c r="G16" s="123"/>
      <c r="H16" s="123"/>
      <c r="I16" s="124">
        <v>0</v>
      </c>
      <c r="J16" s="112">
        <f t="shared" si="0"/>
        <v>0</v>
      </c>
    </row>
    <row r="17" spans="1:10" x14ac:dyDescent="0.25">
      <c r="A17" s="122"/>
      <c r="B17" s="123"/>
      <c r="C17" s="124">
        <v>0</v>
      </c>
      <c r="D17" s="125"/>
      <c r="F17" s="122"/>
      <c r="G17" s="123"/>
      <c r="H17" s="123"/>
      <c r="I17" s="124">
        <v>0</v>
      </c>
      <c r="J17" s="112">
        <f t="shared" si="0"/>
        <v>0</v>
      </c>
    </row>
    <row r="18" spans="1:10" ht="15.75" thickBot="1" x14ac:dyDescent="0.3">
      <c r="A18" s="126"/>
      <c r="B18" s="127"/>
      <c r="C18" s="128">
        <v>0</v>
      </c>
      <c r="D18" s="129"/>
      <c r="F18" s="130"/>
      <c r="G18" s="131"/>
      <c r="H18" s="131"/>
      <c r="I18" s="132">
        <v>0</v>
      </c>
      <c r="J18" s="113">
        <f t="shared" si="0"/>
        <v>0</v>
      </c>
    </row>
    <row r="19" spans="1:10" x14ac:dyDescent="0.25">
      <c r="A19" s="232" t="s">
        <v>130</v>
      </c>
      <c r="B19" s="233"/>
      <c r="C19" s="233"/>
      <c r="D19" s="234"/>
      <c r="F19" s="223" t="str">
        <f>'Budget Template Sheet'!B59</f>
        <v>Program Supplies</v>
      </c>
      <c r="G19" s="224"/>
      <c r="H19" s="224"/>
      <c r="I19" s="224"/>
      <c r="J19" s="225"/>
    </row>
    <row r="20" spans="1:10" x14ac:dyDescent="0.25">
      <c r="A20" s="106" t="s">
        <v>127</v>
      </c>
      <c r="B20" s="105" t="s">
        <v>131</v>
      </c>
      <c r="C20" s="105" t="s">
        <v>132</v>
      </c>
      <c r="D20" s="107" t="s">
        <v>128</v>
      </c>
      <c r="F20" s="110" t="s">
        <v>137</v>
      </c>
      <c r="G20" s="109" t="s">
        <v>141</v>
      </c>
      <c r="H20" s="109" t="s">
        <v>138</v>
      </c>
      <c r="I20" s="109" t="s">
        <v>139</v>
      </c>
      <c r="J20" s="111" t="s">
        <v>140</v>
      </c>
    </row>
    <row r="21" spans="1:10" x14ac:dyDescent="0.25">
      <c r="A21" s="122"/>
      <c r="B21" s="123"/>
      <c r="C21" s="124">
        <v>0</v>
      </c>
      <c r="D21" s="125"/>
      <c r="F21" s="122"/>
      <c r="G21" s="123"/>
      <c r="H21" s="123"/>
      <c r="I21" s="124">
        <v>0</v>
      </c>
      <c r="J21" s="112">
        <f>H21*I21</f>
        <v>0</v>
      </c>
    </row>
    <row r="22" spans="1:10" x14ac:dyDescent="0.25">
      <c r="A22" s="122"/>
      <c r="B22" s="123"/>
      <c r="C22" s="124">
        <v>0</v>
      </c>
      <c r="D22" s="125"/>
      <c r="F22" s="122"/>
      <c r="G22" s="123"/>
      <c r="H22" s="123"/>
      <c r="I22" s="124">
        <v>0</v>
      </c>
      <c r="J22" s="112">
        <f t="shared" ref="J22:J35" si="1">H22*I22</f>
        <v>0</v>
      </c>
    </row>
    <row r="23" spans="1:10" x14ac:dyDescent="0.25">
      <c r="A23" s="122"/>
      <c r="B23" s="123"/>
      <c r="C23" s="124">
        <v>0</v>
      </c>
      <c r="D23" s="125"/>
      <c r="F23" s="122"/>
      <c r="G23" s="123"/>
      <c r="H23" s="123"/>
      <c r="I23" s="124">
        <v>0</v>
      </c>
      <c r="J23" s="112">
        <f t="shared" si="1"/>
        <v>0</v>
      </c>
    </row>
    <row r="24" spans="1:10" x14ac:dyDescent="0.25">
      <c r="A24" s="122"/>
      <c r="B24" s="123"/>
      <c r="C24" s="124">
        <v>0</v>
      </c>
      <c r="D24" s="125"/>
      <c r="F24" s="122"/>
      <c r="G24" s="123"/>
      <c r="H24" s="123"/>
      <c r="I24" s="124">
        <v>0</v>
      </c>
      <c r="J24" s="112">
        <f t="shared" si="1"/>
        <v>0</v>
      </c>
    </row>
    <row r="25" spans="1:10" x14ac:dyDescent="0.25">
      <c r="A25" s="122"/>
      <c r="B25" s="123"/>
      <c r="C25" s="124">
        <v>0</v>
      </c>
      <c r="D25" s="125"/>
      <c r="F25" s="122"/>
      <c r="G25" s="123"/>
      <c r="H25" s="123"/>
      <c r="I25" s="124">
        <v>0</v>
      </c>
      <c r="J25" s="112">
        <f t="shared" si="1"/>
        <v>0</v>
      </c>
    </row>
    <row r="26" spans="1:10" x14ac:dyDescent="0.25">
      <c r="A26" s="122"/>
      <c r="B26" s="123"/>
      <c r="C26" s="124">
        <v>0</v>
      </c>
      <c r="D26" s="125"/>
      <c r="F26" s="122"/>
      <c r="G26" s="123"/>
      <c r="H26" s="123"/>
      <c r="I26" s="124">
        <v>0</v>
      </c>
      <c r="J26" s="112">
        <f t="shared" si="1"/>
        <v>0</v>
      </c>
    </row>
    <row r="27" spans="1:10" x14ac:dyDescent="0.25">
      <c r="A27" s="122"/>
      <c r="B27" s="123"/>
      <c r="C27" s="124">
        <v>0</v>
      </c>
      <c r="D27" s="125"/>
      <c r="F27" s="122"/>
      <c r="G27" s="123"/>
      <c r="H27" s="123"/>
      <c r="I27" s="124">
        <v>0</v>
      </c>
      <c r="J27" s="112">
        <f t="shared" si="1"/>
        <v>0</v>
      </c>
    </row>
    <row r="28" spans="1:10" x14ac:dyDescent="0.25">
      <c r="A28" s="122"/>
      <c r="B28" s="123"/>
      <c r="C28" s="124">
        <v>0</v>
      </c>
      <c r="D28" s="125"/>
      <c r="F28" s="122"/>
      <c r="G28" s="123"/>
      <c r="H28" s="123"/>
      <c r="I28" s="124">
        <v>0</v>
      </c>
      <c r="J28" s="112">
        <f t="shared" si="1"/>
        <v>0</v>
      </c>
    </row>
    <row r="29" spans="1:10" x14ac:dyDescent="0.25">
      <c r="A29" s="122"/>
      <c r="B29" s="123"/>
      <c r="C29" s="124">
        <v>0</v>
      </c>
      <c r="D29" s="125"/>
      <c r="F29" s="122"/>
      <c r="G29" s="123"/>
      <c r="H29" s="123"/>
      <c r="I29" s="124">
        <v>0</v>
      </c>
      <c r="J29" s="112">
        <f t="shared" si="1"/>
        <v>0</v>
      </c>
    </row>
    <row r="30" spans="1:10" x14ac:dyDescent="0.25">
      <c r="A30" s="122"/>
      <c r="B30" s="123"/>
      <c r="C30" s="124">
        <v>0</v>
      </c>
      <c r="D30" s="125"/>
      <c r="F30" s="122"/>
      <c r="G30" s="123"/>
      <c r="H30" s="123"/>
      <c r="I30" s="124">
        <v>0</v>
      </c>
      <c r="J30" s="112">
        <f t="shared" si="1"/>
        <v>0</v>
      </c>
    </row>
    <row r="31" spans="1:10" x14ac:dyDescent="0.25">
      <c r="A31" s="122"/>
      <c r="B31" s="123"/>
      <c r="C31" s="124">
        <v>0</v>
      </c>
      <c r="D31" s="125"/>
      <c r="F31" s="122"/>
      <c r="G31" s="123"/>
      <c r="H31" s="123"/>
      <c r="I31" s="124">
        <v>0</v>
      </c>
      <c r="J31" s="112">
        <f t="shared" si="1"/>
        <v>0</v>
      </c>
    </row>
    <row r="32" spans="1:10" x14ac:dyDescent="0.25">
      <c r="A32" s="122"/>
      <c r="B32" s="123"/>
      <c r="C32" s="124">
        <v>0</v>
      </c>
      <c r="D32" s="125"/>
      <c r="F32" s="122"/>
      <c r="G32" s="123"/>
      <c r="H32" s="123"/>
      <c r="I32" s="124">
        <v>0</v>
      </c>
      <c r="J32" s="112">
        <f t="shared" si="1"/>
        <v>0</v>
      </c>
    </row>
    <row r="33" spans="1:10" x14ac:dyDescent="0.25">
      <c r="A33" s="122"/>
      <c r="B33" s="123"/>
      <c r="C33" s="124">
        <v>0</v>
      </c>
      <c r="D33" s="125"/>
      <c r="F33" s="122"/>
      <c r="G33" s="123"/>
      <c r="H33" s="123"/>
      <c r="I33" s="124">
        <v>0</v>
      </c>
      <c r="J33" s="112">
        <f t="shared" si="1"/>
        <v>0</v>
      </c>
    </row>
    <row r="34" spans="1:10" x14ac:dyDescent="0.25">
      <c r="A34" s="122"/>
      <c r="B34" s="123"/>
      <c r="C34" s="124">
        <v>0</v>
      </c>
      <c r="D34" s="125"/>
      <c r="F34" s="122"/>
      <c r="G34" s="123"/>
      <c r="H34" s="123"/>
      <c r="I34" s="124">
        <v>0</v>
      </c>
      <c r="J34" s="112">
        <f t="shared" si="1"/>
        <v>0</v>
      </c>
    </row>
    <row r="35" spans="1:10" ht="15.75" thickBot="1" x14ac:dyDescent="0.3">
      <c r="A35" s="130"/>
      <c r="B35" s="131"/>
      <c r="C35" s="132">
        <v>0</v>
      </c>
      <c r="D35" s="133"/>
      <c r="F35" s="130"/>
      <c r="G35" s="131"/>
      <c r="H35" s="131"/>
      <c r="I35" s="132">
        <v>0</v>
      </c>
      <c r="J35" s="113">
        <f t="shared" si="1"/>
        <v>0</v>
      </c>
    </row>
    <row r="36" spans="1:10" x14ac:dyDescent="0.25">
      <c r="F36" s="223" t="str">
        <f>'Budget Template Sheet'!B60</f>
        <v>Food &amp; Commissary Supplies</v>
      </c>
      <c r="G36" s="224"/>
      <c r="H36" s="224"/>
      <c r="I36" s="224"/>
      <c r="J36" s="225"/>
    </row>
    <row r="37" spans="1:10" x14ac:dyDescent="0.25">
      <c r="F37" s="110" t="s">
        <v>137</v>
      </c>
      <c r="G37" s="109" t="s">
        <v>141</v>
      </c>
      <c r="H37" s="109" t="s">
        <v>138</v>
      </c>
      <c r="I37" s="109" t="s">
        <v>139</v>
      </c>
      <c r="J37" s="111" t="s">
        <v>140</v>
      </c>
    </row>
    <row r="38" spans="1:10" x14ac:dyDescent="0.25">
      <c r="F38" s="122"/>
      <c r="G38" s="123"/>
      <c r="H38" s="123"/>
      <c r="I38" s="124">
        <v>0</v>
      </c>
      <c r="J38" s="112">
        <f>H38*I38</f>
        <v>0</v>
      </c>
    </row>
    <row r="39" spans="1:10" x14ac:dyDescent="0.25">
      <c r="F39" s="122"/>
      <c r="G39" s="123"/>
      <c r="H39" s="123"/>
      <c r="I39" s="124">
        <v>0</v>
      </c>
      <c r="J39" s="112">
        <f t="shared" ref="J39:J52" si="2">H39*I39</f>
        <v>0</v>
      </c>
    </row>
    <row r="40" spans="1:10" x14ac:dyDescent="0.25">
      <c r="F40" s="122"/>
      <c r="G40" s="123"/>
      <c r="H40" s="123"/>
      <c r="I40" s="124">
        <v>0</v>
      </c>
      <c r="J40" s="112">
        <f t="shared" si="2"/>
        <v>0</v>
      </c>
    </row>
    <row r="41" spans="1:10" x14ac:dyDescent="0.25">
      <c r="F41" s="122"/>
      <c r="G41" s="123"/>
      <c r="H41" s="123"/>
      <c r="I41" s="124">
        <v>0</v>
      </c>
      <c r="J41" s="112">
        <f t="shared" si="2"/>
        <v>0</v>
      </c>
    </row>
    <row r="42" spans="1:10" x14ac:dyDescent="0.25">
      <c r="F42" s="122"/>
      <c r="G42" s="123"/>
      <c r="H42" s="123"/>
      <c r="I42" s="124">
        <v>0</v>
      </c>
      <c r="J42" s="112">
        <f t="shared" si="2"/>
        <v>0</v>
      </c>
    </row>
    <row r="43" spans="1:10" x14ac:dyDescent="0.25">
      <c r="F43" s="122"/>
      <c r="G43" s="123"/>
      <c r="H43" s="123"/>
      <c r="I43" s="124">
        <v>0</v>
      </c>
      <c r="J43" s="112">
        <f t="shared" si="2"/>
        <v>0</v>
      </c>
    </row>
    <row r="44" spans="1:10" x14ac:dyDescent="0.25">
      <c r="F44" s="122"/>
      <c r="G44" s="123"/>
      <c r="H44" s="123"/>
      <c r="I44" s="124">
        <v>0</v>
      </c>
      <c r="J44" s="112">
        <f t="shared" si="2"/>
        <v>0</v>
      </c>
    </row>
    <row r="45" spans="1:10" x14ac:dyDescent="0.25">
      <c r="F45" s="122"/>
      <c r="G45" s="123"/>
      <c r="H45" s="123"/>
      <c r="I45" s="124">
        <v>0</v>
      </c>
      <c r="J45" s="112">
        <f t="shared" si="2"/>
        <v>0</v>
      </c>
    </row>
    <row r="46" spans="1:10" x14ac:dyDescent="0.25">
      <c r="F46" s="122"/>
      <c r="G46" s="123"/>
      <c r="H46" s="123"/>
      <c r="I46" s="124">
        <v>0</v>
      </c>
      <c r="J46" s="112">
        <f t="shared" si="2"/>
        <v>0</v>
      </c>
    </row>
    <row r="47" spans="1:10" x14ac:dyDescent="0.25">
      <c r="F47" s="122"/>
      <c r="G47" s="123"/>
      <c r="H47" s="123"/>
      <c r="I47" s="124">
        <v>0</v>
      </c>
      <c r="J47" s="112">
        <f t="shared" si="2"/>
        <v>0</v>
      </c>
    </row>
    <row r="48" spans="1:10" x14ac:dyDescent="0.25">
      <c r="F48" s="122"/>
      <c r="G48" s="123"/>
      <c r="H48" s="123"/>
      <c r="I48" s="124">
        <v>0</v>
      </c>
      <c r="J48" s="112">
        <f t="shared" si="2"/>
        <v>0</v>
      </c>
    </row>
    <row r="49" spans="6:10" x14ac:dyDescent="0.25">
      <c r="F49" s="122"/>
      <c r="G49" s="123"/>
      <c r="H49" s="123"/>
      <c r="I49" s="124">
        <v>0</v>
      </c>
      <c r="J49" s="112">
        <f t="shared" si="2"/>
        <v>0</v>
      </c>
    </row>
    <row r="50" spans="6:10" x14ac:dyDescent="0.25">
      <c r="F50" s="122"/>
      <c r="G50" s="123"/>
      <c r="H50" s="123"/>
      <c r="I50" s="124">
        <v>0</v>
      </c>
      <c r="J50" s="112">
        <f t="shared" si="2"/>
        <v>0</v>
      </c>
    </row>
    <row r="51" spans="6:10" x14ac:dyDescent="0.25">
      <c r="F51" s="122"/>
      <c r="G51" s="123"/>
      <c r="H51" s="123"/>
      <c r="I51" s="124">
        <v>0</v>
      </c>
      <c r="J51" s="112">
        <f t="shared" si="2"/>
        <v>0</v>
      </c>
    </row>
    <row r="52" spans="6:10" ht="15.75" thickBot="1" x14ac:dyDescent="0.3">
      <c r="F52" s="130"/>
      <c r="G52" s="131"/>
      <c r="H52" s="131"/>
      <c r="I52" s="132">
        <v>0</v>
      </c>
      <c r="J52" s="113">
        <f t="shared" si="2"/>
        <v>0</v>
      </c>
    </row>
    <row r="53" spans="6:10" x14ac:dyDescent="0.25">
      <c r="F53" s="223" t="str">
        <f>'Budget Template Sheet'!B61</f>
        <v>Janitorial Supplies</v>
      </c>
      <c r="G53" s="224"/>
      <c r="H53" s="224"/>
      <c r="I53" s="224"/>
      <c r="J53" s="225"/>
    </row>
    <row r="54" spans="6:10" x14ac:dyDescent="0.25">
      <c r="F54" s="110" t="s">
        <v>137</v>
      </c>
      <c r="G54" s="109" t="s">
        <v>141</v>
      </c>
      <c r="H54" s="109" t="s">
        <v>138</v>
      </c>
      <c r="I54" s="109" t="s">
        <v>139</v>
      </c>
      <c r="J54" s="111" t="s">
        <v>140</v>
      </c>
    </row>
    <row r="55" spans="6:10" x14ac:dyDescent="0.25">
      <c r="F55" s="122"/>
      <c r="G55" s="123"/>
      <c r="H55" s="123"/>
      <c r="I55" s="124">
        <v>0</v>
      </c>
      <c r="J55" s="112">
        <f>H55*I55</f>
        <v>0</v>
      </c>
    </row>
    <row r="56" spans="6:10" x14ac:dyDescent="0.25">
      <c r="F56" s="122"/>
      <c r="G56" s="123"/>
      <c r="H56" s="123"/>
      <c r="I56" s="124">
        <v>0</v>
      </c>
      <c r="J56" s="112">
        <f t="shared" ref="J56:J69" si="3">H56*I56</f>
        <v>0</v>
      </c>
    </row>
    <row r="57" spans="6:10" x14ac:dyDescent="0.25">
      <c r="F57" s="122"/>
      <c r="G57" s="123"/>
      <c r="H57" s="123"/>
      <c r="I57" s="124">
        <v>0</v>
      </c>
      <c r="J57" s="112">
        <f t="shared" si="3"/>
        <v>0</v>
      </c>
    </row>
    <row r="58" spans="6:10" x14ac:dyDescent="0.25">
      <c r="F58" s="122"/>
      <c r="G58" s="123"/>
      <c r="H58" s="123"/>
      <c r="I58" s="124">
        <v>0</v>
      </c>
      <c r="J58" s="112">
        <f t="shared" si="3"/>
        <v>0</v>
      </c>
    </row>
    <row r="59" spans="6:10" x14ac:dyDescent="0.25">
      <c r="F59" s="122"/>
      <c r="G59" s="123"/>
      <c r="H59" s="123"/>
      <c r="I59" s="124">
        <v>0</v>
      </c>
      <c r="J59" s="112">
        <f t="shared" si="3"/>
        <v>0</v>
      </c>
    </row>
    <row r="60" spans="6:10" x14ac:dyDescent="0.25">
      <c r="F60" s="122"/>
      <c r="G60" s="123"/>
      <c r="H60" s="123"/>
      <c r="I60" s="124">
        <v>0</v>
      </c>
      <c r="J60" s="112">
        <f t="shared" si="3"/>
        <v>0</v>
      </c>
    </row>
    <row r="61" spans="6:10" x14ac:dyDescent="0.25">
      <c r="F61" s="122"/>
      <c r="G61" s="123"/>
      <c r="H61" s="123"/>
      <c r="I61" s="124">
        <v>0</v>
      </c>
      <c r="J61" s="112">
        <f t="shared" si="3"/>
        <v>0</v>
      </c>
    </row>
    <row r="62" spans="6:10" x14ac:dyDescent="0.25">
      <c r="F62" s="122"/>
      <c r="G62" s="123"/>
      <c r="H62" s="123"/>
      <c r="I62" s="124">
        <v>0</v>
      </c>
      <c r="J62" s="112">
        <f t="shared" si="3"/>
        <v>0</v>
      </c>
    </row>
    <row r="63" spans="6:10" x14ac:dyDescent="0.25">
      <c r="F63" s="122"/>
      <c r="G63" s="123"/>
      <c r="H63" s="123"/>
      <c r="I63" s="124">
        <v>0</v>
      </c>
      <c r="J63" s="112">
        <f t="shared" si="3"/>
        <v>0</v>
      </c>
    </row>
    <row r="64" spans="6:10" x14ac:dyDescent="0.25">
      <c r="F64" s="122"/>
      <c r="G64" s="123"/>
      <c r="H64" s="123"/>
      <c r="I64" s="124">
        <v>0</v>
      </c>
      <c r="J64" s="112">
        <f t="shared" si="3"/>
        <v>0</v>
      </c>
    </row>
    <row r="65" spans="6:10" x14ac:dyDescent="0.25">
      <c r="F65" s="122"/>
      <c r="G65" s="123"/>
      <c r="H65" s="123"/>
      <c r="I65" s="124">
        <v>0</v>
      </c>
      <c r="J65" s="112">
        <f t="shared" si="3"/>
        <v>0</v>
      </c>
    </row>
    <row r="66" spans="6:10" x14ac:dyDescent="0.25">
      <c r="F66" s="122"/>
      <c r="G66" s="123"/>
      <c r="H66" s="123"/>
      <c r="I66" s="124">
        <v>0</v>
      </c>
      <c r="J66" s="112">
        <f t="shared" si="3"/>
        <v>0</v>
      </c>
    </row>
    <row r="67" spans="6:10" x14ac:dyDescent="0.25">
      <c r="F67" s="122"/>
      <c r="G67" s="123"/>
      <c r="H67" s="123"/>
      <c r="I67" s="124">
        <v>0</v>
      </c>
      <c r="J67" s="112">
        <f t="shared" si="3"/>
        <v>0</v>
      </c>
    </row>
    <row r="68" spans="6:10" x14ac:dyDescent="0.25">
      <c r="F68" s="122"/>
      <c r="G68" s="123"/>
      <c r="H68" s="123"/>
      <c r="I68" s="124">
        <v>0</v>
      </c>
      <c r="J68" s="112">
        <f t="shared" si="3"/>
        <v>0</v>
      </c>
    </row>
    <row r="69" spans="6:10" ht="15.75" thickBot="1" x14ac:dyDescent="0.3">
      <c r="F69" s="130"/>
      <c r="G69" s="131"/>
      <c r="H69" s="131"/>
      <c r="I69" s="132">
        <v>0</v>
      </c>
      <c r="J69" s="113">
        <f t="shared" si="3"/>
        <v>0</v>
      </c>
    </row>
    <row r="70" spans="6:10" x14ac:dyDescent="0.25">
      <c r="F70" s="223" t="str">
        <f>'Budget Template Sheet'!B62</f>
        <v>Office Supplies</v>
      </c>
      <c r="G70" s="224"/>
      <c r="H70" s="224"/>
      <c r="I70" s="224"/>
      <c r="J70" s="225"/>
    </row>
    <row r="71" spans="6:10" x14ac:dyDescent="0.25">
      <c r="F71" s="110" t="s">
        <v>137</v>
      </c>
      <c r="G71" s="109" t="s">
        <v>141</v>
      </c>
      <c r="H71" s="109" t="s">
        <v>138</v>
      </c>
      <c r="I71" s="109" t="s">
        <v>139</v>
      </c>
      <c r="J71" s="111" t="s">
        <v>140</v>
      </c>
    </row>
    <row r="72" spans="6:10" x14ac:dyDescent="0.25">
      <c r="F72" s="122"/>
      <c r="G72" s="123"/>
      <c r="H72" s="123"/>
      <c r="I72" s="124">
        <v>0</v>
      </c>
      <c r="J72" s="112">
        <f>H72*I72</f>
        <v>0</v>
      </c>
    </row>
    <row r="73" spans="6:10" x14ac:dyDescent="0.25">
      <c r="F73" s="122"/>
      <c r="G73" s="123"/>
      <c r="H73" s="123"/>
      <c r="I73" s="124">
        <v>0</v>
      </c>
      <c r="J73" s="112">
        <f t="shared" ref="J73:J86" si="4">H73*I73</f>
        <v>0</v>
      </c>
    </row>
    <row r="74" spans="6:10" x14ac:dyDescent="0.25">
      <c r="F74" s="122"/>
      <c r="G74" s="123"/>
      <c r="H74" s="123"/>
      <c r="I74" s="124">
        <v>0</v>
      </c>
      <c r="J74" s="112">
        <f t="shared" si="4"/>
        <v>0</v>
      </c>
    </row>
    <row r="75" spans="6:10" x14ac:dyDescent="0.25">
      <c r="F75" s="122"/>
      <c r="G75" s="123"/>
      <c r="H75" s="123"/>
      <c r="I75" s="124">
        <v>0</v>
      </c>
      <c r="J75" s="112">
        <f t="shared" si="4"/>
        <v>0</v>
      </c>
    </row>
    <row r="76" spans="6:10" x14ac:dyDescent="0.25">
      <c r="F76" s="122"/>
      <c r="G76" s="123"/>
      <c r="H76" s="123"/>
      <c r="I76" s="124">
        <v>0</v>
      </c>
      <c r="J76" s="112">
        <f t="shared" si="4"/>
        <v>0</v>
      </c>
    </row>
    <row r="77" spans="6:10" x14ac:dyDescent="0.25">
      <c r="F77" s="122"/>
      <c r="G77" s="123"/>
      <c r="H77" s="123"/>
      <c r="I77" s="124">
        <v>0</v>
      </c>
      <c r="J77" s="112">
        <f t="shared" si="4"/>
        <v>0</v>
      </c>
    </row>
    <row r="78" spans="6:10" x14ac:dyDescent="0.25">
      <c r="F78" s="122"/>
      <c r="G78" s="123"/>
      <c r="H78" s="123"/>
      <c r="I78" s="124">
        <v>0</v>
      </c>
      <c r="J78" s="112">
        <f t="shared" si="4"/>
        <v>0</v>
      </c>
    </row>
    <row r="79" spans="6:10" x14ac:dyDescent="0.25">
      <c r="F79" s="122"/>
      <c r="G79" s="123"/>
      <c r="H79" s="123"/>
      <c r="I79" s="124">
        <v>0</v>
      </c>
      <c r="J79" s="112">
        <f t="shared" si="4"/>
        <v>0</v>
      </c>
    </row>
    <row r="80" spans="6:10" x14ac:dyDescent="0.25">
      <c r="F80" s="122"/>
      <c r="G80" s="123"/>
      <c r="H80" s="123"/>
      <c r="I80" s="124">
        <v>0</v>
      </c>
      <c r="J80" s="112">
        <f t="shared" si="4"/>
        <v>0</v>
      </c>
    </row>
    <row r="81" spans="6:10" x14ac:dyDescent="0.25">
      <c r="F81" s="122"/>
      <c r="G81" s="123"/>
      <c r="H81" s="123"/>
      <c r="I81" s="124">
        <v>0</v>
      </c>
      <c r="J81" s="112">
        <f t="shared" si="4"/>
        <v>0</v>
      </c>
    </row>
    <row r="82" spans="6:10" x14ac:dyDescent="0.25">
      <c r="F82" s="122"/>
      <c r="G82" s="123"/>
      <c r="H82" s="123"/>
      <c r="I82" s="124">
        <v>0</v>
      </c>
      <c r="J82" s="112">
        <f t="shared" si="4"/>
        <v>0</v>
      </c>
    </row>
    <row r="83" spans="6:10" x14ac:dyDescent="0.25">
      <c r="F83" s="122"/>
      <c r="G83" s="123"/>
      <c r="H83" s="123"/>
      <c r="I83" s="124">
        <v>0</v>
      </c>
      <c r="J83" s="112">
        <f t="shared" si="4"/>
        <v>0</v>
      </c>
    </row>
    <row r="84" spans="6:10" x14ac:dyDescent="0.25">
      <c r="F84" s="122"/>
      <c r="G84" s="123"/>
      <c r="H84" s="123"/>
      <c r="I84" s="124">
        <v>0</v>
      </c>
      <c r="J84" s="112">
        <f t="shared" si="4"/>
        <v>0</v>
      </c>
    </row>
    <row r="85" spans="6:10" x14ac:dyDescent="0.25">
      <c r="F85" s="122"/>
      <c r="G85" s="123"/>
      <c r="H85" s="123"/>
      <c r="I85" s="124">
        <v>0</v>
      </c>
      <c r="J85" s="112">
        <f t="shared" si="4"/>
        <v>0</v>
      </c>
    </row>
    <row r="86" spans="6:10" ht="15.75" thickBot="1" x14ac:dyDescent="0.3">
      <c r="F86" s="130"/>
      <c r="G86" s="131"/>
      <c r="H86" s="131"/>
      <c r="I86" s="132">
        <v>0</v>
      </c>
      <c r="J86" s="113">
        <f t="shared" si="4"/>
        <v>0</v>
      </c>
    </row>
    <row r="87" spans="6:10" x14ac:dyDescent="0.25">
      <c r="F87" s="223" t="str">
        <f>'Budget Template Sheet'!B63</f>
        <v>Other Supplies</v>
      </c>
      <c r="G87" s="224"/>
      <c r="H87" s="224"/>
      <c r="I87" s="224"/>
      <c r="J87" s="225"/>
    </row>
    <row r="88" spans="6:10" x14ac:dyDescent="0.25">
      <c r="F88" s="110" t="s">
        <v>137</v>
      </c>
      <c r="G88" s="109" t="s">
        <v>141</v>
      </c>
      <c r="H88" s="109" t="s">
        <v>138</v>
      </c>
      <c r="I88" s="109" t="s">
        <v>139</v>
      </c>
      <c r="J88" s="111" t="s">
        <v>140</v>
      </c>
    </row>
    <row r="89" spans="6:10" x14ac:dyDescent="0.25">
      <c r="F89" s="122"/>
      <c r="G89" s="123"/>
      <c r="H89" s="123"/>
      <c r="I89" s="124">
        <v>0</v>
      </c>
      <c r="J89" s="112">
        <f>H89*I89</f>
        <v>0</v>
      </c>
    </row>
    <row r="90" spans="6:10" x14ac:dyDescent="0.25">
      <c r="F90" s="122"/>
      <c r="G90" s="123"/>
      <c r="H90" s="123"/>
      <c r="I90" s="124">
        <v>0</v>
      </c>
      <c r="J90" s="112">
        <f t="shared" ref="J90:J103" si="5">H90*I90</f>
        <v>0</v>
      </c>
    </row>
    <row r="91" spans="6:10" x14ac:dyDescent="0.25">
      <c r="F91" s="122"/>
      <c r="G91" s="123"/>
      <c r="H91" s="123"/>
      <c r="I91" s="124">
        <v>0</v>
      </c>
      <c r="J91" s="112">
        <f t="shared" si="5"/>
        <v>0</v>
      </c>
    </row>
    <row r="92" spans="6:10" x14ac:dyDescent="0.25">
      <c r="F92" s="122"/>
      <c r="G92" s="123"/>
      <c r="H92" s="123"/>
      <c r="I92" s="124">
        <v>0</v>
      </c>
      <c r="J92" s="112">
        <f t="shared" si="5"/>
        <v>0</v>
      </c>
    </row>
    <row r="93" spans="6:10" x14ac:dyDescent="0.25">
      <c r="F93" s="122"/>
      <c r="G93" s="123"/>
      <c r="H93" s="123"/>
      <c r="I93" s="124">
        <v>0</v>
      </c>
      <c r="J93" s="112">
        <f t="shared" si="5"/>
        <v>0</v>
      </c>
    </row>
    <row r="94" spans="6:10" x14ac:dyDescent="0.25">
      <c r="F94" s="122"/>
      <c r="G94" s="123"/>
      <c r="H94" s="123"/>
      <c r="I94" s="124">
        <v>0</v>
      </c>
      <c r="J94" s="112">
        <f t="shared" si="5"/>
        <v>0</v>
      </c>
    </row>
    <row r="95" spans="6:10" x14ac:dyDescent="0.25">
      <c r="F95" s="122"/>
      <c r="G95" s="123"/>
      <c r="H95" s="123"/>
      <c r="I95" s="124">
        <v>0</v>
      </c>
      <c r="J95" s="112">
        <f t="shared" si="5"/>
        <v>0</v>
      </c>
    </row>
    <row r="96" spans="6:10" x14ac:dyDescent="0.25">
      <c r="F96" s="122"/>
      <c r="G96" s="123"/>
      <c r="H96" s="123"/>
      <c r="I96" s="124">
        <v>0</v>
      </c>
      <c r="J96" s="112">
        <f t="shared" si="5"/>
        <v>0</v>
      </c>
    </row>
    <row r="97" spans="6:10" x14ac:dyDescent="0.25">
      <c r="F97" s="122"/>
      <c r="G97" s="123"/>
      <c r="H97" s="123"/>
      <c r="I97" s="124">
        <v>0</v>
      </c>
      <c r="J97" s="112">
        <f t="shared" si="5"/>
        <v>0</v>
      </c>
    </row>
    <row r="98" spans="6:10" x14ac:dyDescent="0.25">
      <c r="F98" s="122"/>
      <c r="G98" s="123"/>
      <c r="H98" s="123"/>
      <c r="I98" s="124">
        <v>0</v>
      </c>
      <c r="J98" s="112">
        <f t="shared" si="5"/>
        <v>0</v>
      </c>
    </row>
    <row r="99" spans="6:10" x14ac:dyDescent="0.25">
      <c r="F99" s="122"/>
      <c r="G99" s="123"/>
      <c r="H99" s="123"/>
      <c r="I99" s="124">
        <v>0</v>
      </c>
      <c r="J99" s="112">
        <f t="shared" si="5"/>
        <v>0</v>
      </c>
    </row>
    <row r="100" spans="6:10" x14ac:dyDescent="0.25">
      <c r="F100" s="122"/>
      <c r="G100" s="123"/>
      <c r="H100" s="123"/>
      <c r="I100" s="124">
        <v>0</v>
      </c>
      <c r="J100" s="112">
        <f t="shared" si="5"/>
        <v>0</v>
      </c>
    </row>
    <row r="101" spans="6:10" x14ac:dyDescent="0.25">
      <c r="F101" s="122"/>
      <c r="G101" s="123"/>
      <c r="H101" s="123"/>
      <c r="I101" s="124">
        <v>0</v>
      </c>
      <c r="J101" s="112">
        <f t="shared" si="5"/>
        <v>0</v>
      </c>
    </row>
    <row r="102" spans="6:10" x14ac:dyDescent="0.25">
      <c r="F102" s="122"/>
      <c r="G102" s="123"/>
      <c r="H102" s="123"/>
      <c r="I102" s="124">
        <v>0</v>
      </c>
      <c r="J102" s="112">
        <f t="shared" si="5"/>
        <v>0</v>
      </c>
    </row>
    <row r="103" spans="6:10" ht="15.75" thickBot="1" x14ac:dyDescent="0.3">
      <c r="F103" s="130"/>
      <c r="G103" s="131"/>
      <c r="H103" s="131"/>
      <c r="I103" s="132">
        <v>0</v>
      </c>
      <c r="J103" s="113">
        <f t="shared" si="5"/>
        <v>0</v>
      </c>
    </row>
  </sheetData>
  <mergeCells count="10">
    <mergeCell ref="A1:D1"/>
    <mergeCell ref="A19:D19"/>
    <mergeCell ref="F2:J2"/>
    <mergeCell ref="F1:J1"/>
    <mergeCell ref="F19:J19"/>
    <mergeCell ref="F36:J36"/>
    <mergeCell ref="F53:J53"/>
    <mergeCell ref="F70:J70"/>
    <mergeCell ref="F87:J87"/>
    <mergeCell ref="A2:D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EE098A-C450-492F-90A7-5D82A3EAA2E5}">
          <x14:formula1>
            <xm:f>'Data Validation'!$C$1:$C$2</xm:f>
          </x14:formula1>
          <xm:sqref>D4:D18 D21:D35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343C-1AEB-46CB-8BE3-8C6789376457}">
  <dimension ref="A1"/>
  <sheetViews>
    <sheetView workbookViewId="0">
      <selection activeCell="P14" sqref="P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E052-2B64-471E-8209-6B36B46A3A9B}">
  <dimension ref="A1:T119"/>
  <sheetViews>
    <sheetView workbookViewId="0">
      <selection activeCell="G14" sqref="G14"/>
    </sheetView>
  </sheetViews>
  <sheetFormatPr defaultRowHeight="15" x14ac:dyDescent="0.25"/>
  <cols>
    <col min="2" max="2" width="5.85546875" customWidth="1"/>
    <col min="3" max="3" width="8.140625" customWidth="1"/>
    <col min="4" max="4" width="7.42578125" customWidth="1"/>
    <col min="5" max="5" width="6" customWidth="1"/>
    <col min="6" max="6" width="53.85546875" bestFit="1" customWidth="1"/>
    <col min="7" max="7" width="36.28515625" customWidth="1"/>
  </cols>
  <sheetData>
    <row r="1" spans="1:20" ht="16.5" thickTop="1" thickBot="1" x14ac:dyDescent="0.3">
      <c r="A1" s="76" t="s">
        <v>116</v>
      </c>
      <c r="B1" s="76" t="s">
        <v>117</v>
      </c>
      <c r="C1" s="76" t="s">
        <v>118</v>
      </c>
      <c r="D1" s="76" t="s">
        <v>119</v>
      </c>
      <c r="E1" s="76" t="s">
        <v>120</v>
      </c>
      <c r="F1" s="76" t="s">
        <v>121</v>
      </c>
      <c r="G1" s="76" t="s">
        <v>122</v>
      </c>
      <c r="H1" s="76" t="s">
        <v>98</v>
      </c>
      <c r="I1" s="76" t="s">
        <v>99</v>
      </c>
      <c r="J1" s="76" t="s">
        <v>100</v>
      </c>
      <c r="K1" s="76" t="s">
        <v>101</v>
      </c>
      <c r="L1" s="76" t="s">
        <v>102</v>
      </c>
      <c r="M1" s="76" t="s">
        <v>103</v>
      </c>
      <c r="N1" s="76" t="s">
        <v>104</v>
      </c>
      <c r="O1" s="76" t="s">
        <v>105</v>
      </c>
      <c r="P1" s="76" t="s">
        <v>106</v>
      </c>
      <c r="Q1" s="76" t="s">
        <v>107</v>
      </c>
      <c r="R1" s="76" t="s">
        <v>108</v>
      </c>
      <c r="S1" s="76" t="s">
        <v>109</v>
      </c>
      <c r="T1" s="76" t="s">
        <v>123</v>
      </c>
    </row>
    <row r="2" spans="1:20" ht="15.75" thickTop="1" x14ac:dyDescent="0.25"/>
    <row r="3" spans="1:20" x14ac:dyDescent="0.25">
      <c r="A3" s="77" t="s">
        <v>124</v>
      </c>
      <c r="B3" s="80">
        <v>1</v>
      </c>
      <c r="C3" s="80">
        <f>'Budget Template Sheet'!A20</f>
        <v>4071</v>
      </c>
      <c r="D3" s="80">
        <f>'Budget Template Sheet'!$M$10</f>
        <v>0</v>
      </c>
      <c r="E3" s="80">
        <v>0</v>
      </c>
      <c r="F3" s="77" t="str">
        <f>'Budget Template Sheet'!B20</f>
        <v>Project Sales (Gifts in Kind / Donation of Items)</v>
      </c>
      <c r="G3" s="101">
        <f>'Budget Template Sheet'!$C$5</f>
        <v>0</v>
      </c>
      <c r="H3" s="78" cm="1">
        <f t="array" ref="H3">IFERROR(_xlfn.IFS('Budget Template Sheet'!$C$10="JAN",'Budget Template Sheet'!$K$20),0)</f>
        <v>0</v>
      </c>
      <c r="I3" s="78" cm="1">
        <f t="array" ref="I3">IFERROR(_xlfn.IFS('Budget Template Sheet'!$C$10="FEB",'Budget Template Sheet'!$K$20),0)</f>
        <v>0</v>
      </c>
      <c r="J3" s="78" cm="1">
        <f t="array" ref="J3">IFERROR(_xlfn.IFS('Budget Template Sheet'!$C$10="MAR",'Budget Template Sheet'!$K$20),0)</f>
        <v>0</v>
      </c>
      <c r="K3" s="78" cm="1">
        <f t="array" ref="K3">IFERROR(_xlfn.IFS('Budget Template Sheet'!$C$10="APR",'Budget Template Sheet'!$K$20),0)</f>
        <v>0</v>
      </c>
      <c r="L3" s="78" cm="1">
        <f t="array" ref="L3">IFERROR(_xlfn.IFS('Budget Template Sheet'!$C$10="MAY",'Budget Template Sheet'!$K$20),0)</f>
        <v>0</v>
      </c>
      <c r="M3" s="78" cm="1">
        <f t="array" ref="M3">IFERROR(_xlfn.IFS('Budget Template Sheet'!$C$10="JUN",'Budget Template Sheet'!$K$20),0)</f>
        <v>0</v>
      </c>
      <c r="N3" s="78" cm="1">
        <f t="array" ref="N3">IFERROR(_xlfn.IFS('Budget Template Sheet'!$C$10="JUL",'Budget Template Sheet'!$K$20),0)</f>
        <v>0</v>
      </c>
      <c r="O3" s="78" cm="1">
        <f t="array" ref="O3">IFERROR(_xlfn.IFS('Budget Template Sheet'!$C$10="AUG",'Budget Template Sheet'!$K$20),0)</f>
        <v>0</v>
      </c>
      <c r="P3" s="78" cm="1">
        <f t="array" ref="P3">IFERROR(_xlfn.IFS('Budget Template Sheet'!$C$10="SEP",'Budget Template Sheet'!$K$20),0)</f>
        <v>0</v>
      </c>
      <c r="Q3" s="78" cm="1">
        <f t="array" ref="Q3">IFERROR(_xlfn.IFS('Budget Template Sheet'!$C$10="OCT",'Budget Template Sheet'!$K$20),0)</f>
        <v>0</v>
      </c>
      <c r="R3" s="78" cm="1">
        <f t="array" ref="R3">IFERROR(_xlfn.IFS('Budget Template Sheet'!$C$10="NOV",'Budget Template Sheet'!$K$20),0)</f>
        <v>0</v>
      </c>
      <c r="S3" s="78" cm="1">
        <f t="array" ref="S3">IFERROR(_xlfn.IFS('Budget Template Sheet'!$C$10="DEC",'Budget Template Sheet'!$K$20),0)</f>
        <v>0</v>
      </c>
      <c r="T3" s="79">
        <f>SUM(H3:S3)</f>
        <v>0</v>
      </c>
    </row>
    <row r="4" spans="1:20" x14ac:dyDescent="0.25">
      <c r="A4" s="17"/>
      <c r="B4" s="15"/>
      <c r="C4" s="15"/>
      <c r="D4" s="15"/>
      <c r="E4" s="15"/>
      <c r="F4" s="15"/>
      <c r="G4" s="15"/>
    </row>
    <row r="5" spans="1:20" x14ac:dyDescent="0.25">
      <c r="A5" s="77" t="s">
        <v>124</v>
      </c>
      <c r="B5" s="80">
        <v>1</v>
      </c>
      <c r="C5" s="80">
        <f>'Budget Template Sheet'!A21</f>
        <v>4501</v>
      </c>
      <c r="D5" s="80">
        <f>'Budget Template Sheet'!$M$10</f>
        <v>0</v>
      </c>
      <c r="E5" s="80">
        <v>90</v>
      </c>
      <c r="F5" s="77" t="str">
        <f>'Budget Template Sheet'!B21</f>
        <v>Other Direct (Cash Donations)</v>
      </c>
      <c r="G5" s="101">
        <f>'Budget Template Sheet'!$C$5</f>
        <v>0</v>
      </c>
      <c r="H5" s="78" cm="1">
        <f t="array" ref="H5">IFERROR(_xlfn.IFS('Budget Template Sheet'!$C$10="JAN",'Budget Template Sheet'!$K$21),0)</f>
        <v>0</v>
      </c>
      <c r="I5" s="78" cm="1">
        <f t="array" ref="I5">IFERROR(_xlfn.IFS('Budget Template Sheet'!$C$10="FEB",'Budget Template Sheet'!$K$21),0)</f>
        <v>0</v>
      </c>
      <c r="J5" s="78" cm="1">
        <f t="array" ref="J5">IFERROR(_xlfn.IFS('Budget Template Sheet'!$C$10="MAR",'Budget Template Sheet'!$K$21),0)</f>
        <v>0</v>
      </c>
      <c r="K5" s="78" cm="1">
        <f t="array" ref="K5">IFERROR(_xlfn.IFS('Budget Template Sheet'!$C$10="APR",'Budget Template Sheet'!$K$21),0)</f>
        <v>0</v>
      </c>
      <c r="L5" s="78" cm="1">
        <f t="array" ref="L5">IFERROR(_xlfn.IFS('Budget Template Sheet'!$C$10="MAY",'Budget Template Sheet'!$K$21),0)</f>
        <v>0</v>
      </c>
      <c r="M5" s="78" cm="1">
        <f t="array" ref="M5">IFERROR(_xlfn.IFS('Budget Template Sheet'!$C$10="JUN",'Budget Template Sheet'!$K$21),0)</f>
        <v>0</v>
      </c>
      <c r="N5" s="78" cm="1">
        <f t="array" ref="N5">IFERROR(_xlfn.IFS('Budget Template Sheet'!$C$10="JUL",'Budget Template Sheet'!$K$21),0)</f>
        <v>0</v>
      </c>
      <c r="O5" s="78" cm="1">
        <f t="array" ref="O5">IFERROR(_xlfn.IFS('Budget Template Sheet'!$C$10="AUG",'Budget Template Sheet'!$K$21),0)</f>
        <v>0</v>
      </c>
      <c r="P5" s="78" cm="1">
        <f t="array" ref="P5">IFERROR(_xlfn.IFS('Budget Template Sheet'!$C$10="SEP",'Budget Template Sheet'!$K$21),0)</f>
        <v>0</v>
      </c>
      <c r="Q5" s="78" cm="1">
        <f t="array" ref="Q5">IFERROR(_xlfn.IFS('Budget Template Sheet'!$C$10="OCT",'Budget Template Sheet'!$K$21),0)</f>
        <v>0</v>
      </c>
      <c r="R5" s="78" cm="1">
        <f t="array" ref="R5">IFERROR(_xlfn.IFS('Budget Template Sheet'!$C$10="NOV",'Budget Template Sheet'!$K$21),0)</f>
        <v>0</v>
      </c>
      <c r="S5" s="78" cm="1">
        <f t="array" ref="S5">IFERROR(_xlfn.IFS('Budget Template Sheet'!$C$10="DEC",'Budget Template Sheet'!$K$21),0)</f>
        <v>0</v>
      </c>
      <c r="T5" s="79">
        <f>SUM(H5:S5)</f>
        <v>0</v>
      </c>
    </row>
    <row r="6" spans="1:20" x14ac:dyDescent="0.25">
      <c r="A6" s="17"/>
      <c r="B6" s="15"/>
      <c r="C6" s="15"/>
      <c r="D6" s="15"/>
      <c r="E6" s="15"/>
      <c r="F6" s="15"/>
      <c r="G6" s="15"/>
    </row>
    <row r="7" spans="1:20" x14ac:dyDescent="0.25">
      <c r="A7" s="77" t="s">
        <v>124</v>
      </c>
      <c r="B7" s="80">
        <v>1</v>
      </c>
      <c r="C7" s="80">
        <v>6801</v>
      </c>
      <c r="D7" s="80">
        <f>'Budget Template Sheet'!$M$10</f>
        <v>0</v>
      </c>
      <c r="E7" s="80">
        <v>90</v>
      </c>
      <c r="F7" s="77" t="s">
        <v>125</v>
      </c>
      <c r="G7" s="101">
        <f>'Budget Template Sheet'!$C$5</f>
        <v>0</v>
      </c>
      <c r="H7" s="78" cm="1">
        <f t="array" ref="H7">IFERROR(_xlfn.IFS('Budget Template Sheet'!$C$10="JAN",SUM('Budget Template Sheet'!$K$24,'Budget Template Sheet'!$K$26,'Budget Template Sheet'!$K$28)),0)</f>
        <v>0</v>
      </c>
      <c r="I7" s="78" cm="1">
        <f t="array" ref="I7">IFERROR(_xlfn.IFS('Budget Template Sheet'!$C$10="FEB",SUM('Budget Template Sheet'!$K$24,'Budget Template Sheet'!$K$26,'Budget Template Sheet'!$K$28)),0)</f>
        <v>0</v>
      </c>
      <c r="J7" s="78" cm="1">
        <f t="array" ref="J7">IFERROR(_xlfn.IFS('Budget Template Sheet'!$C$10="MAR",SUM('Budget Template Sheet'!$K$24,'Budget Template Sheet'!$K$26,'Budget Template Sheet'!$K$28)),0)</f>
        <v>0</v>
      </c>
      <c r="K7" s="78" cm="1">
        <f t="array" ref="K7">IFERROR(_xlfn.IFS('Budget Template Sheet'!$C$10="APR",SUM('Budget Template Sheet'!$K$24,'Budget Template Sheet'!$K$26,'Budget Template Sheet'!$K$28)),0)</f>
        <v>0</v>
      </c>
      <c r="L7" s="78" cm="1">
        <f t="array" ref="L7">IFERROR(_xlfn.IFS('Budget Template Sheet'!$C$10="MAY",SUM('Budget Template Sheet'!$K$24,'Budget Template Sheet'!$K$26,'Budget Template Sheet'!$K$28)),0)</f>
        <v>0</v>
      </c>
      <c r="M7" s="78" cm="1">
        <f t="array" ref="M7">IFERROR(_xlfn.IFS('Budget Template Sheet'!$C$10="JUN",SUM('Budget Template Sheet'!$K$24,'Budget Template Sheet'!$K$26,'Budget Template Sheet'!$K$28)),0)</f>
        <v>0</v>
      </c>
      <c r="N7" s="78" cm="1">
        <f t="array" ref="N7">IFERROR(_xlfn.IFS('Budget Template Sheet'!$C$10="JUL",SUM('Budget Template Sheet'!$K$24,'Budget Template Sheet'!$K$26,'Budget Template Sheet'!$K$28)),0)</f>
        <v>0</v>
      </c>
      <c r="O7" s="78" cm="1">
        <f t="array" ref="O7">IFERROR(_xlfn.IFS('Budget Template Sheet'!$C$10="AUG",SUM('Budget Template Sheet'!$K$24,'Budget Template Sheet'!$K$26,'Budget Template Sheet'!$K$28)),0)</f>
        <v>0</v>
      </c>
      <c r="P7" s="78" cm="1">
        <f t="array" ref="P7">IFERROR(_xlfn.IFS('Budget Template Sheet'!$C$10="SEP",SUM('Budget Template Sheet'!$K$24,'Budget Template Sheet'!$K$26,'Budget Template Sheet'!$K$28)),0)</f>
        <v>0</v>
      </c>
      <c r="Q7" s="78" cm="1">
        <f t="array" ref="Q7">IFERROR(_xlfn.IFS('Budget Template Sheet'!$C$10="OCT",SUM('Budget Template Sheet'!$K$24,'Budget Template Sheet'!$K$26,'Budget Template Sheet'!$K$28)),0)</f>
        <v>0</v>
      </c>
      <c r="R7" s="78" cm="1">
        <f t="array" ref="R7">IFERROR(_xlfn.IFS('Budget Template Sheet'!$C$10="NOV",SUM('Budget Template Sheet'!$K$24,'Budget Template Sheet'!$K$26,'Budget Template Sheet'!$K$28)),0)</f>
        <v>0</v>
      </c>
      <c r="S7" s="78" cm="1">
        <f t="array" ref="S7">IFERROR(_xlfn.IFS('Budget Template Sheet'!$C$10="DEC",SUM('Budget Template Sheet'!$K$24,'Budget Template Sheet'!$K$26,'Budget Template Sheet'!$K$28)),0)</f>
        <v>0</v>
      </c>
      <c r="T7" s="79">
        <f>SUM(H7:S7)</f>
        <v>0</v>
      </c>
    </row>
    <row r="8" spans="1:20" x14ac:dyDescent="0.25">
      <c r="A8" s="17"/>
      <c r="B8" s="15"/>
      <c r="C8" s="15"/>
      <c r="D8" s="15"/>
      <c r="E8" s="15"/>
      <c r="F8" s="15"/>
      <c r="G8" s="15"/>
    </row>
    <row r="9" spans="1:20" x14ac:dyDescent="0.25">
      <c r="A9" s="77" t="s">
        <v>124</v>
      </c>
      <c r="B9" s="80">
        <v>1</v>
      </c>
      <c r="C9" s="80">
        <f>'Budget Template Sheet'!A31</f>
        <v>6803</v>
      </c>
      <c r="D9" s="80">
        <f>'Budget Template Sheet'!$M$10</f>
        <v>0</v>
      </c>
      <c r="E9" s="102">
        <v>0</v>
      </c>
      <c r="F9" s="77" t="str">
        <f>'Budget Template Sheet'!B31</f>
        <v>Sale of Meals</v>
      </c>
      <c r="G9" s="101">
        <f>'Budget Template Sheet'!$C$5</f>
        <v>0</v>
      </c>
      <c r="H9" s="78" cm="1">
        <f t="array" ref="H9">IFERROR(_xlfn.IFS('Budget Template Sheet'!$C$10="JAN",'Budget Template Sheet'!$K$31),0)</f>
        <v>0</v>
      </c>
      <c r="I9" s="78" cm="1">
        <f t="array" ref="I9">IFERROR(_xlfn.IFS('Budget Template Sheet'!$C$10="FEB",'Budget Template Sheet'!$K$31),0)</f>
        <v>0</v>
      </c>
      <c r="J9" s="78" cm="1">
        <f t="array" ref="J9">IFERROR(_xlfn.IFS('Budget Template Sheet'!$C$10="MAR",'Budget Template Sheet'!$K$31),0)</f>
        <v>0</v>
      </c>
      <c r="K9" s="78" cm="1">
        <f t="array" ref="K9">IFERROR(_xlfn.IFS('Budget Template Sheet'!$C$10="APR",'Budget Template Sheet'!$K$31),0)</f>
        <v>0</v>
      </c>
      <c r="L9" s="78" cm="1">
        <f t="array" ref="L9">IFERROR(_xlfn.IFS('Budget Template Sheet'!$C$10="MAY",'Budget Template Sheet'!$K$31),0)</f>
        <v>0</v>
      </c>
      <c r="M9" s="78" cm="1">
        <f t="array" ref="M9">IFERROR(_xlfn.IFS('Budget Template Sheet'!$C$10="JUN",'Budget Template Sheet'!$K$31),0)</f>
        <v>0</v>
      </c>
      <c r="N9" s="78" cm="1">
        <f t="array" ref="N9">IFERROR(_xlfn.IFS('Budget Template Sheet'!$C$10="JUL",'Budget Template Sheet'!$K$31),0)</f>
        <v>0</v>
      </c>
      <c r="O9" s="78" cm="1">
        <f t="array" ref="O9">IFERROR(_xlfn.IFS('Budget Template Sheet'!$C$10="AUG",'Budget Template Sheet'!$K$31),0)</f>
        <v>0</v>
      </c>
      <c r="P9" s="78" cm="1">
        <f t="array" ref="P9">IFERROR(_xlfn.IFS('Budget Template Sheet'!$C$10="SEP",'Budget Template Sheet'!$K$31),0)</f>
        <v>0</v>
      </c>
      <c r="Q9" s="78" cm="1">
        <f t="array" ref="Q9">IFERROR(_xlfn.IFS('Budget Template Sheet'!$C$10="OCT",'Budget Template Sheet'!$K$31),0)</f>
        <v>0</v>
      </c>
      <c r="R9" s="78" cm="1">
        <f t="array" ref="R9">IFERROR(_xlfn.IFS('Budget Template Sheet'!$C$10="NOV",'Budget Template Sheet'!$K$31),0)</f>
        <v>0</v>
      </c>
      <c r="S9" s="78" cm="1">
        <f t="array" ref="S9">IFERROR(_xlfn.IFS('Budget Template Sheet'!$C$10="DEC",'Budget Template Sheet'!$K$31),0)</f>
        <v>0</v>
      </c>
      <c r="T9" s="79">
        <f>SUM(H9:S9)</f>
        <v>0</v>
      </c>
    </row>
    <row r="10" spans="1:20" x14ac:dyDescent="0.25">
      <c r="A10" s="17"/>
      <c r="B10" s="15"/>
      <c r="C10" s="15"/>
      <c r="D10" s="15"/>
      <c r="E10" s="15"/>
      <c r="F10" s="15"/>
      <c r="G10" s="15"/>
    </row>
    <row r="11" spans="1:20" x14ac:dyDescent="0.25">
      <c r="A11" s="77" t="s">
        <v>124</v>
      </c>
      <c r="B11" s="80">
        <v>1</v>
      </c>
      <c r="C11" s="80">
        <f>'Budget Template Sheet'!A32</f>
        <v>6806</v>
      </c>
      <c r="D11" s="80">
        <f>'Budget Template Sheet'!$M$10</f>
        <v>0</v>
      </c>
      <c r="E11" s="102">
        <v>0</v>
      </c>
      <c r="F11" s="77" t="str">
        <f>'Budget Template Sheet'!B32</f>
        <v>Concession Revenue</v>
      </c>
      <c r="G11" s="101">
        <f>'Budget Template Sheet'!$C$5</f>
        <v>0</v>
      </c>
      <c r="H11" s="78" cm="1">
        <f t="array" ref="H11">IFERROR(_xlfn.IFS('Budget Template Sheet'!$C$10="JAN",'Budget Template Sheet'!$K$32),0)</f>
        <v>0</v>
      </c>
      <c r="I11" s="78" cm="1">
        <f t="array" ref="I11">IFERROR(_xlfn.IFS('Budget Template Sheet'!$C$10="FEB",'Budget Template Sheet'!$K$32),0)</f>
        <v>0</v>
      </c>
      <c r="J11" s="78" cm="1">
        <f t="array" ref="J11">IFERROR(_xlfn.IFS('Budget Template Sheet'!$C$10="MAR",'Budget Template Sheet'!$K$32),0)</f>
        <v>0</v>
      </c>
      <c r="K11" s="78" cm="1">
        <f t="array" ref="K11">IFERROR(_xlfn.IFS('Budget Template Sheet'!$C$10="APR",'Budget Template Sheet'!$K$32),0)</f>
        <v>0</v>
      </c>
      <c r="L11" s="78" cm="1">
        <f t="array" ref="L11">IFERROR(_xlfn.IFS('Budget Template Sheet'!$C$10="MAY",'Budget Template Sheet'!$K$32),0)</f>
        <v>0</v>
      </c>
      <c r="M11" s="78" cm="1">
        <f t="array" ref="M11">IFERROR(_xlfn.IFS('Budget Template Sheet'!$C$10="JUN",'Budget Template Sheet'!$K$32),0)</f>
        <v>0</v>
      </c>
      <c r="N11" s="78" cm="1">
        <f t="array" ref="N11">IFERROR(_xlfn.IFS('Budget Template Sheet'!$C$10="JUL",'Budget Template Sheet'!$K$32),0)</f>
        <v>0</v>
      </c>
      <c r="O11" s="78" cm="1">
        <f t="array" ref="O11">IFERROR(_xlfn.IFS('Budget Template Sheet'!$C$10="AUG",'Budget Template Sheet'!$K$32),0)</f>
        <v>0</v>
      </c>
      <c r="P11" s="78" cm="1">
        <f t="array" ref="P11">IFERROR(_xlfn.IFS('Budget Template Sheet'!$C$10="SEP",'Budget Template Sheet'!$K$32),0)</f>
        <v>0</v>
      </c>
      <c r="Q11" s="78" cm="1">
        <f t="array" ref="Q11">IFERROR(_xlfn.IFS('Budget Template Sheet'!$C$10="OCT",'Budget Template Sheet'!$K$32),0)</f>
        <v>0</v>
      </c>
      <c r="R11" s="78" cm="1">
        <f t="array" ref="R11">IFERROR(_xlfn.IFS('Budget Template Sheet'!$C$10="NOV",'Budget Template Sheet'!$K$32),0)</f>
        <v>0</v>
      </c>
      <c r="S11" s="78" cm="1">
        <f t="array" ref="S11">IFERROR(_xlfn.IFS('Budget Template Sheet'!$C$10="DEC",'Budget Template Sheet'!$K$32),0)</f>
        <v>0</v>
      </c>
      <c r="T11" s="79">
        <f>SUM(H11:S11)</f>
        <v>0</v>
      </c>
    </row>
    <row r="12" spans="1:20" x14ac:dyDescent="0.25">
      <c r="A12" s="17"/>
      <c r="B12" s="15"/>
      <c r="C12" s="15"/>
      <c r="D12" s="15"/>
      <c r="E12" s="15"/>
      <c r="F12" s="15"/>
      <c r="G12" s="15"/>
    </row>
    <row r="13" spans="1:20" x14ac:dyDescent="0.25">
      <c r="A13" s="77" t="s">
        <v>124</v>
      </c>
      <c r="B13" s="80">
        <v>1</v>
      </c>
      <c r="C13" s="80">
        <f>'Budget Template Sheet'!A33</f>
        <v>6807</v>
      </c>
      <c r="D13" s="80">
        <f>'Budget Template Sheet'!$M$10</f>
        <v>0</v>
      </c>
      <c r="E13" s="102">
        <v>0</v>
      </c>
      <c r="F13" s="77" t="str">
        <f>'Budget Template Sheet'!B33</f>
        <v>Transportation Fees</v>
      </c>
      <c r="G13" s="101">
        <f>'Budget Template Sheet'!$C$5</f>
        <v>0</v>
      </c>
      <c r="H13" s="78" cm="1">
        <f t="array" ref="H13">IFERROR(_xlfn.IFS('Budget Template Sheet'!$C$10="JAN",'Budget Template Sheet'!$K$33),0)</f>
        <v>0</v>
      </c>
      <c r="I13" s="78" cm="1">
        <f t="array" ref="I13">IFERROR(_xlfn.IFS('Budget Template Sheet'!$C$10="FEB",'Budget Template Sheet'!$K$33),0)</f>
        <v>0</v>
      </c>
      <c r="J13" s="78" cm="1">
        <f t="array" ref="J13">IFERROR(_xlfn.IFS('Budget Template Sheet'!$C$10="MAR",'Budget Template Sheet'!$K$33),0)</f>
        <v>0</v>
      </c>
      <c r="K13" s="78" cm="1">
        <f t="array" ref="K13">IFERROR(_xlfn.IFS('Budget Template Sheet'!$C$10="APR",'Budget Template Sheet'!$K$33),0)</f>
        <v>0</v>
      </c>
      <c r="L13" s="78" cm="1">
        <f t="array" ref="L13">IFERROR(_xlfn.IFS('Budget Template Sheet'!$C$10="MAY",'Budget Template Sheet'!$K$33),0)</f>
        <v>0</v>
      </c>
      <c r="M13" s="78" cm="1">
        <f t="array" ref="M13">IFERROR(_xlfn.IFS('Budget Template Sheet'!$C$10="JUN",'Budget Template Sheet'!$K$33),0)</f>
        <v>0</v>
      </c>
      <c r="N13" s="78" cm="1">
        <f t="array" ref="N13">IFERROR(_xlfn.IFS('Budget Template Sheet'!$C$10="JUL",'Budget Template Sheet'!$K$33),0)</f>
        <v>0</v>
      </c>
      <c r="O13" s="78" cm="1">
        <f t="array" ref="O13">IFERROR(_xlfn.IFS('Budget Template Sheet'!$C$10="AUG",'Budget Template Sheet'!$K$33),0)</f>
        <v>0</v>
      </c>
      <c r="P13" s="78" cm="1">
        <f t="array" ref="P13">IFERROR(_xlfn.IFS('Budget Template Sheet'!$C$10="SEP",'Budget Template Sheet'!$K$33),0)</f>
        <v>0</v>
      </c>
      <c r="Q13" s="78" cm="1">
        <f t="array" ref="Q13">IFERROR(_xlfn.IFS('Budget Template Sheet'!$C$10="OCT",'Budget Template Sheet'!$K$33),0)</f>
        <v>0</v>
      </c>
      <c r="R13" s="78" cm="1">
        <f t="array" ref="R13">IFERROR(_xlfn.IFS('Budget Template Sheet'!$C$10="NOV",'Budget Template Sheet'!$K$33),0)</f>
        <v>0</v>
      </c>
      <c r="S13" s="78" cm="1">
        <f t="array" ref="S13">IFERROR(_xlfn.IFS('Budget Template Sheet'!$C$10="DEC",'Budget Template Sheet'!$K$33),0)</f>
        <v>0</v>
      </c>
      <c r="T13" s="79">
        <f>SUM(H13:S13)</f>
        <v>0</v>
      </c>
    </row>
    <row r="14" spans="1:20" x14ac:dyDescent="0.25">
      <c r="A14" s="17"/>
      <c r="B14" s="15"/>
      <c r="C14" s="15"/>
      <c r="D14" s="15"/>
      <c r="E14" s="15"/>
      <c r="F14" s="15"/>
      <c r="G14" s="15"/>
    </row>
    <row r="15" spans="1:20" x14ac:dyDescent="0.25">
      <c r="A15" s="77" t="s">
        <v>124</v>
      </c>
      <c r="B15" s="80">
        <v>1</v>
      </c>
      <c r="C15" s="80">
        <f>'Budget Template Sheet'!A34</f>
        <v>6808</v>
      </c>
      <c r="D15" s="80">
        <f>'Budget Template Sheet'!$M$10</f>
        <v>0</v>
      </c>
      <c r="E15" s="102">
        <v>0</v>
      </c>
      <c r="F15" s="77" t="str">
        <f>'Budget Template Sheet'!B34</f>
        <v>Recycling Fees</v>
      </c>
      <c r="G15" s="101">
        <f>'Budget Template Sheet'!$C$5</f>
        <v>0</v>
      </c>
      <c r="H15" s="78" cm="1">
        <f t="array" ref="H15">IFERROR(_xlfn.IFS('Budget Template Sheet'!$C$10="JAN",'Budget Template Sheet'!$K$34),0)</f>
        <v>0</v>
      </c>
      <c r="I15" s="78" cm="1">
        <f t="array" ref="I15">IFERROR(_xlfn.IFS('Budget Template Sheet'!$C$10="FEB",'Budget Template Sheet'!$K$34),0)</f>
        <v>0</v>
      </c>
      <c r="J15" s="78" cm="1">
        <f t="array" ref="J15">IFERROR(_xlfn.IFS('Budget Template Sheet'!$C$10="MAR",'Budget Template Sheet'!$K$34),0)</f>
        <v>0</v>
      </c>
      <c r="K15" s="78" cm="1">
        <f t="array" ref="K15">IFERROR(_xlfn.IFS('Budget Template Sheet'!$C$10="APR",'Budget Template Sheet'!$K$34),0)</f>
        <v>0</v>
      </c>
      <c r="L15" s="78" cm="1">
        <f t="array" ref="L15">IFERROR(_xlfn.IFS('Budget Template Sheet'!$C$10="MAY",'Budget Template Sheet'!$K$34),0)</f>
        <v>0</v>
      </c>
      <c r="M15" s="78" cm="1">
        <f t="array" ref="M15">IFERROR(_xlfn.IFS('Budget Template Sheet'!$C$10="JUN",'Budget Template Sheet'!$K$34),0)</f>
        <v>0</v>
      </c>
      <c r="N15" s="78" cm="1">
        <f t="array" ref="N15">IFERROR(_xlfn.IFS('Budget Template Sheet'!$C$10="JUL",'Budget Template Sheet'!$K$34),0)</f>
        <v>0</v>
      </c>
      <c r="O15" s="78" cm="1">
        <f t="array" ref="O15">IFERROR(_xlfn.IFS('Budget Template Sheet'!$C$10="AUG",'Budget Template Sheet'!$K$34),0)</f>
        <v>0</v>
      </c>
      <c r="P15" s="78" cm="1">
        <f t="array" ref="P15">IFERROR(_xlfn.IFS('Budget Template Sheet'!$C$10="SEP",'Budget Template Sheet'!$K$34),0)</f>
        <v>0</v>
      </c>
      <c r="Q15" s="78" cm="1">
        <f t="array" ref="Q15">IFERROR(_xlfn.IFS('Budget Template Sheet'!$C$10="OCT",'Budget Template Sheet'!$K$34),0)</f>
        <v>0</v>
      </c>
      <c r="R15" s="78" cm="1">
        <f t="array" ref="R15">IFERROR(_xlfn.IFS('Budget Template Sheet'!$C$10="NOV",'Budget Template Sheet'!$K$34),0)</f>
        <v>0</v>
      </c>
      <c r="S15" s="78" cm="1">
        <f t="array" ref="S15">IFERROR(_xlfn.IFS('Budget Template Sheet'!$C$10="DEC",'Budget Template Sheet'!$K$34),0)</f>
        <v>0</v>
      </c>
      <c r="T15" s="79">
        <f>SUM(H15:S15)</f>
        <v>0</v>
      </c>
    </row>
    <row r="16" spans="1:20" x14ac:dyDescent="0.25">
      <c r="A16" s="17"/>
      <c r="B16" s="15"/>
      <c r="C16" s="15"/>
      <c r="D16" s="15"/>
      <c r="E16" s="15"/>
      <c r="F16" s="15"/>
      <c r="G16" s="15"/>
    </row>
    <row r="17" spans="1:20" x14ac:dyDescent="0.25">
      <c r="A17" s="77" t="s">
        <v>124</v>
      </c>
      <c r="B17" s="80">
        <v>1</v>
      </c>
      <c r="C17" s="80">
        <f>'Budget Template Sheet'!A35</f>
        <v>6810</v>
      </c>
      <c r="D17" s="80">
        <f>'Budget Template Sheet'!$M$10</f>
        <v>0</v>
      </c>
      <c r="E17" s="102">
        <v>0</v>
      </c>
      <c r="F17" s="77" t="str">
        <f>'Budget Template Sheet'!B35</f>
        <v>Sale of Goods-Taxable</v>
      </c>
      <c r="G17" s="101">
        <f>'Budget Template Sheet'!$C$5</f>
        <v>0</v>
      </c>
      <c r="H17" s="78" cm="1">
        <f t="array" ref="H17">IFERROR(_xlfn.IFS('Budget Template Sheet'!$C$10="JAN",'Budget Template Sheet'!$K$35),0)</f>
        <v>0</v>
      </c>
      <c r="I17" s="78" cm="1">
        <f t="array" ref="I17">IFERROR(_xlfn.IFS('Budget Template Sheet'!$C$10="FEB",'Budget Template Sheet'!$K$35),0)</f>
        <v>0</v>
      </c>
      <c r="J17" s="78" cm="1">
        <f t="array" ref="J17">IFERROR(_xlfn.IFS('Budget Template Sheet'!$C$10="MAR",'Budget Template Sheet'!$K$35),0)</f>
        <v>0</v>
      </c>
      <c r="K17" s="78" cm="1">
        <f t="array" ref="K17">IFERROR(_xlfn.IFS('Budget Template Sheet'!$C$10="APR",'Budget Template Sheet'!$K$35),0)</f>
        <v>0</v>
      </c>
      <c r="L17" s="78" cm="1">
        <f t="array" ref="L17">IFERROR(_xlfn.IFS('Budget Template Sheet'!$C$10="MAY",'Budget Template Sheet'!$K$35),0)</f>
        <v>0</v>
      </c>
      <c r="M17" s="78" cm="1">
        <f t="array" ref="M17">IFERROR(_xlfn.IFS('Budget Template Sheet'!$C$10="JUN",'Budget Template Sheet'!$K$35),0)</f>
        <v>0</v>
      </c>
      <c r="N17" s="78" cm="1">
        <f t="array" ref="N17">IFERROR(_xlfn.IFS('Budget Template Sheet'!$C$10="JUL",'Budget Template Sheet'!$K$35),0)</f>
        <v>0</v>
      </c>
      <c r="O17" s="78" cm="1">
        <f t="array" ref="O17">IFERROR(_xlfn.IFS('Budget Template Sheet'!$C$10="AUG",'Budget Template Sheet'!$K$35),0)</f>
        <v>0</v>
      </c>
      <c r="P17" s="78" cm="1">
        <f t="array" ref="P17">IFERROR(_xlfn.IFS('Budget Template Sheet'!$C$10="SEP",'Budget Template Sheet'!$K$35),0)</f>
        <v>0</v>
      </c>
      <c r="Q17" s="78" cm="1">
        <f t="array" ref="Q17">IFERROR(_xlfn.IFS('Budget Template Sheet'!$C$10="OCT",'Budget Template Sheet'!$K$35),0)</f>
        <v>0</v>
      </c>
      <c r="R17" s="78" cm="1">
        <f t="array" ref="R17">IFERROR(_xlfn.IFS('Budget Template Sheet'!$C$10="NOV",'Budget Template Sheet'!$K$35),0)</f>
        <v>0</v>
      </c>
      <c r="S17" s="78" cm="1">
        <f t="array" ref="S17">IFERROR(_xlfn.IFS('Budget Template Sheet'!$C$10="DEC",'Budget Template Sheet'!$K$35),0)</f>
        <v>0</v>
      </c>
      <c r="T17" s="79">
        <f>SUM(H17:S17)</f>
        <v>0</v>
      </c>
    </row>
    <row r="18" spans="1:20" x14ac:dyDescent="0.25">
      <c r="A18" s="17"/>
      <c r="B18" s="15"/>
      <c r="C18" s="15"/>
      <c r="D18" s="15"/>
      <c r="E18" s="15"/>
      <c r="F18" s="15"/>
      <c r="G18" s="15"/>
    </row>
    <row r="19" spans="1:20" x14ac:dyDescent="0.25">
      <c r="A19" s="77" t="s">
        <v>124</v>
      </c>
      <c r="B19" s="80">
        <v>1</v>
      </c>
      <c r="C19" s="80">
        <f>'Budget Template Sheet'!A36</f>
        <v>6811</v>
      </c>
      <c r="D19" s="80">
        <f>'Budget Template Sheet'!$M$10</f>
        <v>0</v>
      </c>
      <c r="E19" s="102">
        <v>0</v>
      </c>
      <c r="F19" s="77" t="str">
        <f>'Budget Template Sheet'!B36</f>
        <v>Sale of Goods-Non-Taxable</v>
      </c>
      <c r="G19" s="101">
        <f>'Budget Template Sheet'!$C$5</f>
        <v>0</v>
      </c>
      <c r="H19" s="78" cm="1">
        <f t="array" ref="H19">IFERROR(_xlfn.IFS('Budget Template Sheet'!$C$10="JAN",'Budget Template Sheet'!$K$36),0)</f>
        <v>0</v>
      </c>
      <c r="I19" s="78" cm="1">
        <f t="array" ref="I19">IFERROR(_xlfn.IFS('Budget Template Sheet'!$C$10="FEB",'Budget Template Sheet'!$K$36),0)</f>
        <v>0</v>
      </c>
      <c r="J19" s="78" cm="1">
        <f t="array" ref="J19">IFERROR(_xlfn.IFS('Budget Template Sheet'!$C$10="MAR",'Budget Template Sheet'!$K$36),0)</f>
        <v>0</v>
      </c>
      <c r="K19" s="78" cm="1">
        <f t="array" ref="K19">IFERROR(_xlfn.IFS('Budget Template Sheet'!$C$10="APR",'Budget Template Sheet'!$K$36),0)</f>
        <v>0</v>
      </c>
      <c r="L19" s="78" cm="1">
        <f t="array" ref="L19">IFERROR(_xlfn.IFS('Budget Template Sheet'!$C$10="MAY",'Budget Template Sheet'!$K$36),0)</f>
        <v>0</v>
      </c>
      <c r="M19" s="78" cm="1">
        <f t="array" ref="M19">IFERROR(_xlfn.IFS('Budget Template Sheet'!$C$10="JUN",'Budget Template Sheet'!$K$36),0)</f>
        <v>0</v>
      </c>
      <c r="N19" s="78" cm="1">
        <f t="array" ref="N19">IFERROR(_xlfn.IFS('Budget Template Sheet'!$C$10="JUL",'Budget Template Sheet'!$K$36),0)</f>
        <v>0</v>
      </c>
      <c r="O19" s="78" cm="1">
        <f t="array" ref="O19">IFERROR(_xlfn.IFS('Budget Template Sheet'!$C$10="AUG",'Budget Template Sheet'!$K$36),0)</f>
        <v>0</v>
      </c>
      <c r="P19" s="78" cm="1">
        <f t="array" ref="P19">IFERROR(_xlfn.IFS('Budget Template Sheet'!$C$10="SEP",'Budget Template Sheet'!$K$36),0)</f>
        <v>0</v>
      </c>
      <c r="Q19" s="78" cm="1">
        <f t="array" ref="Q19">IFERROR(_xlfn.IFS('Budget Template Sheet'!$C$10="OCT",'Budget Template Sheet'!$K$36),0)</f>
        <v>0</v>
      </c>
      <c r="R19" s="78" cm="1">
        <f t="array" ref="R19">IFERROR(_xlfn.IFS('Budget Template Sheet'!$C$10="NOV",'Budget Template Sheet'!$K$36),0)</f>
        <v>0</v>
      </c>
      <c r="S19" s="78" cm="1">
        <f t="array" ref="S19">IFERROR(_xlfn.IFS('Budget Template Sheet'!$C$10="DEC",'Budget Template Sheet'!$K$36),0)</f>
        <v>0</v>
      </c>
      <c r="T19" s="79">
        <f>SUM(H19:S19)</f>
        <v>0</v>
      </c>
    </row>
    <row r="20" spans="1:20" x14ac:dyDescent="0.25">
      <c r="A20" s="17"/>
      <c r="B20" s="15"/>
      <c r="C20" s="15"/>
      <c r="D20" s="15"/>
      <c r="E20" s="15"/>
      <c r="F20" s="15"/>
      <c r="G20" s="15"/>
    </row>
    <row r="21" spans="1:20" x14ac:dyDescent="0.25">
      <c r="A21" s="77" t="s">
        <v>124</v>
      </c>
      <c r="B21" s="80">
        <v>1</v>
      </c>
      <c r="C21" s="80">
        <f>'Budget Template Sheet'!A37</f>
        <v>6812</v>
      </c>
      <c r="D21" s="80">
        <f>'Budget Template Sheet'!$M$10</f>
        <v>0</v>
      </c>
      <c r="E21" s="102">
        <v>0</v>
      </c>
      <c r="F21" s="77" t="str">
        <f>'Budget Template Sheet'!B37</f>
        <v>Less: Cost of Goods Sold (Enter as a negative number)</v>
      </c>
      <c r="G21" s="101">
        <f>'Budget Template Sheet'!$C$5</f>
        <v>0</v>
      </c>
      <c r="H21" s="78" cm="1">
        <f t="array" ref="H21">IFERROR(_xlfn.IFS('Budget Template Sheet'!$C$10="JAN",'Budget Template Sheet'!$K$37),0)</f>
        <v>0</v>
      </c>
      <c r="I21" s="78" cm="1">
        <f t="array" ref="I21">IFERROR(_xlfn.IFS('Budget Template Sheet'!$C$10="FEB",'Budget Template Sheet'!$K$37),0)</f>
        <v>0</v>
      </c>
      <c r="J21" s="78" cm="1">
        <f t="array" ref="J21">IFERROR(_xlfn.IFS('Budget Template Sheet'!$C$10="MAR",'Budget Template Sheet'!$K$37),0)</f>
        <v>0</v>
      </c>
      <c r="K21" s="78" cm="1">
        <f t="array" ref="K21">IFERROR(_xlfn.IFS('Budget Template Sheet'!$C$10="APR",'Budget Template Sheet'!$K$37),0)</f>
        <v>0</v>
      </c>
      <c r="L21" s="78" cm="1">
        <f t="array" ref="L21">IFERROR(_xlfn.IFS('Budget Template Sheet'!$C$10="MAY",'Budget Template Sheet'!$K$37),0)</f>
        <v>0</v>
      </c>
      <c r="M21" s="78" cm="1">
        <f t="array" ref="M21">IFERROR(_xlfn.IFS('Budget Template Sheet'!$C$10="JUN",'Budget Template Sheet'!$K$37),0)</f>
        <v>0</v>
      </c>
      <c r="N21" s="78" cm="1">
        <f t="array" ref="N21">IFERROR(_xlfn.IFS('Budget Template Sheet'!$C$10="JUL",'Budget Template Sheet'!$K$37),0)</f>
        <v>0</v>
      </c>
      <c r="O21" s="78" cm="1">
        <f t="array" ref="O21">IFERROR(_xlfn.IFS('Budget Template Sheet'!$C$10="AUG",'Budget Template Sheet'!$K$37),0)</f>
        <v>0</v>
      </c>
      <c r="P21" s="78" cm="1">
        <f t="array" ref="P21">IFERROR(_xlfn.IFS('Budget Template Sheet'!$C$10="SEP",'Budget Template Sheet'!$K$37),0)</f>
        <v>0</v>
      </c>
      <c r="Q21" s="78" cm="1">
        <f t="array" ref="Q21">IFERROR(_xlfn.IFS('Budget Template Sheet'!$C$10="OCT",'Budget Template Sheet'!$K$37),0)</f>
        <v>0</v>
      </c>
      <c r="R21" s="78" cm="1">
        <f t="array" ref="R21">IFERROR(_xlfn.IFS('Budget Template Sheet'!$C$10="NOV",'Budget Template Sheet'!$K$37),0)</f>
        <v>0</v>
      </c>
      <c r="S21" s="78" cm="1">
        <f t="array" ref="S21">IFERROR(_xlfn.IFS('Budget Template Sheet'!$C$10="DEC",'Budget Template Sheet'!$K$37),0)</f>
        <v>0</v>
      </c>
      <c r="T21" s="79">
        <f>SUM(H21:S21)</f>
        <v>0</v>
      </c>
    </row>
    <row r="22" spans="1:20" x14ac:dyDescent="0.25">
      <c r="A22" s="17"/>
      <c r="B22" s="15"/>
      <c r="C22" s="15"/>
      <c r="D22" s="15"/>
      <c r="E22" s="15"/>
      <c r="F22" s="15"/>
      <c r="G22" s="15"/>
    </row>
    <row r="23" spans="1:20" x14ac:dyDescent="0.25">
      <c r="A23" s="77" t="s">
        <v>124</v>
      </c>
      <c r="B23" s="80">
        <v>1</v>
      </c>
      <c r="C23" s="80">
        <f>'Budget Template Sheet'!A38</f>
        <v>6813</v>
      </c>
      <c r="D23" s="80">
        <f>'Budget Template Sheet'!$M$10</f>
        <v>0</v>
      </c>
      <c r="E23" s="102">
        <v>0</v>
      </c>
      <c r="F23" s="77" t="str">
        <f>'Budget Template Sheet'!B38</f>
        <v>Vending Machine Sales</v>
      </c>
      <c r="G23" s="101">
        <f>'Budget Template Sheet'!$C$5</f>
        <v>0</v>
      </c>
      <c r="H23" s="78" cm="1">
        <f t="array" ref="H23">IFERROR(_xlfn.IFS('Budget Template Sheet'!$C$10="JAN",'Budget Template Sheet'!$K$38),0)</f>
        <v>0</v>
      </c>
      <c r="I23" s="78" cm="1">
        <f t="array" ref="I23">IFERROR(_xlfn.IFS('Budget Template Sheet'!$C$10="FEB",'Budget Template Sheet'!$K$38),0)</f>
        <v>0</v>
      </c>
      <c r="J23" s="78" cm="1">
        <f t="array" ref="J23">IFERROR(_xlfn.IFS('Budget Template Sheet'!$C$10="MAR",'Budget Template Sheet'!$K$38),0)</f>
        <v>0</v>
      </c>
      <c r="K23" s="78" cm="1">
        <f t="array" ref="K23">IFERROR(_xlfn.IFS('Budget Template Sheet'!$C$10="APR",'Budget Template Sheet'!$K$38),0)</f>
        <v>0</v>
      </c>
      <c r="L23" s="78" cm="1">
        <f t="array" ref="L23">IFERROR(_xlfn.IFS('Budget Template Sheet'!$C$10="MAY",'Budget Template Sheet'!$K$38),0)</f>
        <v>0</v>
      </c>
      <c r="M23" s="78" cm="1">
        <f t="array" ref="M23">IFERROR(_xlfn.IFS('Budget Template Sheet'!$C$10="JUN",'Budget Template Sheet'!$K$38),0)</f>
        <v>0</v>
      </c>
      <c r="N23" s="78" cm="1">
        <f t="array" ref="N23">IFERROR(_xlfn.IFS('Budget Template Sheet'!$C$10="JUL",'Budget Template Sheet'!$K$38),0)</f>
        <v>0</v>
      </c>
      <c r="O23" s="78" cm="1">
        <f t="array" ref="O23">IFERROR(_xlfn.IFS('Budget Template Sheet'!$C$10="AUG",'Budget Template Sheet'!$K$38),0)</f>
        <v>0</v>
      </c>
      <c r="P23" s="78" cm="1">
        <f t="array" ref="P23">IFERROR(_xlfn.IFS('Budget Template Sheet'!$C$10="SEP",'Budget Template Sheet'!$K$38),0)</f>
        <v>0</v>
      </c>
      <c r="Q23" s="78" cm="1">
        <f t="array" ref="Q23">IFERROR(_xlfn.IFS('Budget Template Sheet'!$C$10="OCT",'Budget Template Sheet'!$K$38),0)</f>
        <v>0</v>
      </c>
      <c r="R23" s="78" cm="1">
        <f t="array" ref="R23">IFERROR(_xlfn.IFS('Budget Template Sheet'!$C$10="NOV",'Budget Template Sheet'!$K$38),0)</f>
        <v>0</v>
      </c>
      <c r="S23" s="78" cm="1">
        <f t="array" ref="S23">IFERROR(_xlfn.IFS('Budget Template Sheet'!$C$10="DEC",'Budget Template Sheet'!$K$38),0)</f>
        <v>0</v>
      </c>
      <c r="T23" s="79">
        <f>SUM(H23:S23)</f>
        <v>0</v>
      </c>
    </row>
    <row r="24" spans="1:20" x14ac:dyDescent="0.25">
      <c r="A24" s="17"/>
      <c r="B24" s="15"/>
      <c r="C24" s="15"/>
      <c r="D24" s="15"/>
      <c r="E24" s="15"/>
      <c r="F24" s="15"/>
      <c r="G24" s="15"/>
    </row>
    <row r="25" spans="1:20" x14ac:dyDescent="0.25">
      <c r="A25" s="77" t="s">
        <v>124</v>
      </c>
      <c r="B25" s="80">
        <v>1</v>
      </c>
      <c r="C25" s="80">
        <f>'Budget Template Sheet'!A39</f>
        <v>6814</v>
      </c>
      <c r="D25" s="80">
        <f>'Budget Template Sheet'!$M$10</f>
        <v>0</v>
      </c>
      <c r="E25" s="102">
        <v>0</v>
      </c>
      <c r="F25" s="77" t="str">
        <f>'Budget Template Sheet'!B39</f>
        <v>Less: Cost-Vending Machines (Enter as a negative number)</v>
      </c>
      <c r="G25" s="101">
        <f>'Budget Template Sheet'!$C$5</f>
        <v>0</v>
      </c>
      <c r="H25" s="78" cm="1">
        <f t="array" ref="H25">IFERROR(_xlfn.IFS('Budget Template Sheet'!$C$10="JAN",'Budget Template Sheet'!$K$39),0)</f>
        <v>0</v>
      </c>
      <c r="I25" s="78" cm="1">
        <f t="array" ref="I25">IFERROR(_xlfn.IFS('Budget Template Sheet'!$C$10="FEB",'Budget Template Sheet'!$K$39),0)</f>
        <v>0</v>
      </c>
      <c r="J25" s="78" cm="1">
        <f t="array" ref="J25">IFERROR(_xlfn.IFS('Budget Template Sheet'!$C$10="MAR",'Budget Template Sheet'!$K$39),0)</f>
        <v>0</v>
      </c>
      <c r="K25" s="78" cm="1">
        <f t="array" ref="K25">IFERROR(_xlfn.IFS('Budget Template Sheet'!$C$10="APR",'Budget Template Sheet'!$K$39),0)</f>
        <v>0</v>
      </c>
      <c r="L25" s="78" cm="1">
        <f t="array" ref="L25">IFERROR(_xlfn.IFS('Budget Template Sheet'!$C$10="MAY",'Budget Template Sheet'!$K$39),0)</f>
        <v>0</v>
      </c>
      <c r="M25" s="78" cm="1">
        <f t="array" ref="M25">IFERROR(_xlfn.IFS('Budget Template Sheet'!$C$10="JUN",'Budget Template Sheet'!$K$39),0)</f>
        <v>0</v>
      </c>
      <c r="N25" s="78" cm="1">
        <f t="array" ref="N25">IFERROR(_xlfn.IFS('Budget Template Sheet'!$C$10="JUL",'Budget Template Sheet'!$K$39),0)</f>
        <v>0</v>
      </c>
      <c r="O25" s="78" cm="1">
        <f t="array" ref="O25">IFERROR(_xlfn.IFS('Budget Template Sheet'!$C$10="AUG",'Budget Template Sheet'!$K$39),0)</f>
        <v>0</v>
      </c>
      <c r="P25" s="78" cm="1">
        <f t="array" ref="P25">IFERROR(_xlfn.IFS('Budget Template Sheet'!$C$10="SEP",'Budget Template Sheet'!$K$39),0)</f>
        <v>0</v>
      </c>
      <c r="Q25" s="78" cm="1">
        <f t="array" ref="Q25">IFERROR(_xlfn.IFS('Budget Template Sheet'!$C$10="OCT",'Budget Template Sheet'!$K$39),0)</f>
        <v>0</v>
      </c>
      <c r="R25" s="78" cm="1">
        <f t="array" ref="R25">IFERROR(_xlfn.IFS('Budget Template Sheet'!$C$10="NOV",'Budget Template Sheet'!$K$39),0)</f>
        <v>0</v>
      </c>
      <c r="S25" s="78" cm="1">
        <f t="array" ref="S25">IFERROR(_xlfn.IFS('Budget Template Sheet'!$C$10="DEC",'Budget Template Sheet'!$K$39),0)</f>
        <v>0</v>
      </c>
      <c r="T25" s="79">
        <f>SUM(H25:S25)</f>
        <v>0</v>
      </c>
    </row>
    <row r="26" spans="1:20" x14ac:dyDescent="0.25">
      <c r="A26" s="17"/>
      <c r="B26" s="15"/>
      <c r="C26" s="15"/>
      <c r="D26" s="15"/>
      <c r="E26" s="15"/>
      <c r="F26" s="15"/>
      <c r="G26" s="15"/>
    </row>
    <row r="27" spans="1:20" x14ac:dyDescent="0.25">
      <c r="A27" s="77" t="s">
        <v>124</v>
      </c>
      <c r="B27" s="80">
        <v>1</v>
      </c>
      <c r="C27" s="80">
        <f>'Budget Template Sheet'!A40</f>
        <v>6815</v>
      </c>
      <c r="D27" s="80">
        <f>'Budget Template Sheet'!$M$10</f>
        <v>0</v>
      </c>
      <c r="E27" s="102">
        <v>0</v>
      </c>
      <c r="F27" s="77" t="str">
        <f>'Budget Template Sheet'!B40</f>
        <v>Sale of Tickets</v>
      </c>
      <c r="G27" s="101">
        <f>'Budget Template Sheet'!$C$5</f>
        <v>0</v>
      </c>
      <c r="H27" s="78" cm="1">
        <f t="array" ref="H27">IFERROR(_xlfn.IFS('Budget Template Sheet'!$C$10="JAN",'Budget Template Sheet'!$K$40),0)</f>
        <v>0</v>
      </c>
      <c r="I27" s="78" cm="1">
        <f t="array" ref="I27">IFERROR(_xlfn.IFS('Budget Template Sheet'!$C$10="FEB",'Budget Template Sheet'!$K$40),0)</f>
        <v>0</v>
      </c>
      <c r="J27" s="78" cm="1">
        <f t="array" ref="J27">IFERROR(_xlfn.IFS('Budget Template Sheet'!$C$10="MAR",'Budget Template Sheet'!$K$40),0)</f>
        <v>0</v>
      </c>
      <c r="K27" s="78" cm="1">
        <f t="array" ref="K27">IFERROR(_xlfn.IFS('Budget Template Sheet'!$C$10="APR",'Budget Template Sheet'!$K$40),0)</f>
        <v>0</v>
      </c>
      <c r="L27" s="78" cm="1">
        <f t="array" ref="L27">IFERROR(_xlfn.IFS('Budget Template Sheet'!$C$10="MAY",'Budget Template Sheet'!$K$40),0)</f>
        <v>0</v>
      </c>
      <c r="M27" s="78" cm="1">
        <f t="array" ref="M27">IFERROR(_xlfn.IFS('Budget Template Sheet'!$C$10="JUN",'Budget Template Sheet'!$K$40),0)</f>
        <v>0</v>
      </c>
      <c r="N27" s="78" cm="1">
        <f t="array" ref="N27">IFERROR(_xlfn.IFS('Budget Template Sheet'!$C$10="JUL",'Budget Template Sheet'!$K$40),0)</f>
        <v>0</v>
      </c>
      <c r="O27" s="78" cm="1">
        <f t="array" ref="O27">IFERROR(_xlfn.IFS('Budget Template Sheet'!$C$10="AUG",'Budget Template Sheet'!$K$40),0)</f>
        <v>0</v>
      </c>
      <c r="P27" s="78" cm="1">
        <f t="array" ref="P27">IFERROR(_xlfn.IFS('Budget Template Sheet'!$C$10="SEP",'Budget Template Sheet'!$K$40),0)</f>
        <v>0</v>
      </c>
      <c r="Q27" s="78" cm="1">
        <f t="array" ref="Q27">IFERROR(_xlfn.IFS('Budget Template Sheet'!$C$10="OCT",'Budget Template Sheet'!$K$40),0)</f>
        <v>0</v>
      </c>
      <c r="R27" s="78" cm="1">
        <f t="array" ref="R27">IFERROR(_xlfn.IFS('Budget Template Sheet'!$C$10="NOV",'Budget Template Sheet'!$K$40),0)</f>
        <v>0</v>
      </c>
      <c r="S27" s="78" cm="1">
        <f t="array" ref="S27">IFERROR(_xlfn.IFS('Budget Template Sheet'!$C$10="DEC",'Budget Template Sheet'!$K$40),0)</f>
        <v>0</v>
      </c>
      <c r="T27" s="79">
        <f>SUM(H27:S27)</f>
        <v>0</v>
      </c>
    </row>
    <row r="28" spans="1:20" x14ac:dyDescent="0.25">
      <c r="A28" s="17"/>
      <c r="B28" s="15"/>
      <c r="C28" s="15"/>
      <c r="D28" s="15"/>
      <c r="E28" s="15"/>
      <c r="F28" s="15"/>
      <c r="G28" s="15"/>
    </row>
    <row r="29" spans="1:20" x14ac:dyDescent="0.25">
      <c r="A29" s="77" t="s">
        <v>124</v>
      </c>
      <c r="B29" s="80">
        <v>1</v>
      </c>
      <c r="C29" s="80">
        <f>'Budget Template Sheet'!A41</f>
        <v>6816</v>
      </c>
      <c r="D29" s="80">
        <f>'Budget Template Sheet'!$M$10</f>
        <v>0</v>
      </c>
      <c r="E29" s="102">
        <v>0</v>
      </c>
      <c r="F29" s="77" t="str">
        <f>'Budget Template Sheet'!B41</f>
        <v>Less: Unit Commissions Paid (Enter as negative number)</v>
      </c>
      <c r="G29" s="101">
        <f>'Budget Template Sheet'!$C$5</f>
        <v>0</v>
      </c>
      <c r="H29" s="78" cm="1">
        <f t="array" ref="H29">IFERROR(_xlfn.IFS('Budget Template Sheet'!$C$10="JAN",'Budget Template Sheet'!$K$41),0)</f>
        <v>0</v>
      </c>
      <c r="I29" s="78" cm="1">
        <f t="array" ref="I29">IFERROR(_xlfn.IFS('Budget Template Sheet'!$C$10="FEB",'Budget Template Sheet'!$K$41),0)</f>
        <v>0</v>
      </c>
      <c r="J29" s="78" cm="1">
        <f t="array" ref="J29">IFERROR(_xlfn.IFS('Budget Template Sheet'!$C$10="MAR",'Budget Template Sheet'!$K$41),0)</f>
        <v>0</v>
      </c>
      <c r="K29" s="78" cm="1">
        <f t="array" ref="K29">IFERROR(_xlfn.IFS('Budget Template Sheet'!$C$10="APR",'Budget Template Sheet'!$K$41),0)</f>
        <v>0</v>
      </c>
      <c r="L29" s="78" cm="1">
        <f t="array" ref="L29">IFERROR(_xlfn.IFS('Budget Template Sheet'!$C$10="MAY",'Budget Template Sheet'!$K$41),0)</f>
        <v>0</v>
      </c>
      <c r="M29" s="78" cm="1">
        <f t="array" ref="M29">IFERROR(_xlfn.IFS('Budget Template Sheet'!$C$10="JUN",'Budget Template Sheet'!$K$41),0)</f>
        <v>0</v>
      </c>
      <c r="N29" s="78" cm="1">
        <f t="array" ref="N29">IFERROR(_xlfn.IFS('Budget Template Sheet'!$C$10="JUL",'Budget Template Sheet'!$K$41),0)</f>
        <v>0</v>
      </c>
      <c r="O29" s="78" cm="1">
        <f t="array" ref="O29">IFERROR(_xlfn.IFS('Budget Template Sheet'!$C$10="AUG",'Budget Template Sheet'!$K$41),0)</f>
        <v>0</v>
      </c>
      <c r="P29" s="78" cm="1">
        <f t="array" ref="P29">IFERROR(_xlfn.IFS('Budget Template Sheet'!$C$10="SEP",'Budget Template Sheet'!$K$41),0)</f>
        <v>0</v>
      </c>
      <c r="Q29" s="78" cm="1">
        <f t="array" ref="Q29">IFERROR(_xlfn.IFS('Budget Template Sheet'!$C$10="OCT",'Budget Template Sheet'!$K$41),0)</f>
        <v>0</v>
      </c>
      <c r="R29" s="78" cm="1">
        <f t="array" ref="R29">IFERROR(_xlfn.IFS('Budget Template Sheet'!$C$10="NOV",'Budget Template Sheet'!$K$41),0)</f>
        <v>0</v>
      </c>
      <c r="S29" s="78" cm="1">
        <f t="array" ref="S29">IFERROR(_xlfn.IFS('Budget Template Sheet'!$C$10="DEC",'Budget Template Sheet'!$K$41),0)</f>
        <v>0</v>
      </c>
      <c r="T29" s="79">
        <f>SUM(H29:S29)</f>
        <v>0</v>
      </c>
    </row>
    <row r="30" spans="1:20" x14ac:dyDescent="0.25">
      <c r="A30" s="17"/>
      <c r="B30" s="15"/>
      <c r="C30" s="15"/>
      <c r="D30" s="15"/>
      <c r="E30" s="15"/>
      <c r="F30" s="15"/>
      <c r="G30" s="15"/>
    </row>
    <row r="31" spans="1:20" x14ac:dyDescent="0.25">
      <c r="A31" s="77" t="s">
        <v>124</v>
      </c>
      <c r="B31" s="80">
        <v>1</v>
      </c>
      <c r="C31" s="80">
        <f>'Budget Template Sheet'!A42</f>
        <v>6817</v>
      </c>
      <c r="D31" s="80">
        <f>'Budget Template Sheet'!$M$10</f>
        <v>0</v>
      </c>
      <c r="E31" s="102">
        <v>0</v>
      </c>
      <c r="F31" s="77" t="str">
        <f>'Budget Template Sheet'!B42</f>
        <v>Sale of Programs</v>
      </c>
      <c r="G31" s="101">
        <f>'Budget Template Sheet'!$C$5</f>
        <v>0</v>
      </c>
      <c r="H31" s="78" cm="1">
        <f t="array" ref="H31">IFERROR(_xlfn.IFS('Budget Template Sheet'!$C$10="JAN",'Budget Template Sheet'!$K$42),0)</f>
        <v>0</v>
      </c>
      <c r="I31" s="78" cm="1">
        <f t="array" ref="I31">IFERROR(_xlfn.IFS('Budget Template Sheet'!$C$10="FEB",'Budget Template Sheet'!$K$42),0)</f>
        <v>0</v>
      </c>
      <c r="J31" s="78" cm="1">
        <f t="array" ref="J31">IFERROR(_xlfn.IFS('Budget Template Sheet'!$C$10="MAR",'Budget Template Sheet'!$K$42),0)</f>
        <v>0</v>
      </c>
      <c r="K31" s="78" cm="1">
        <f t="array" ref="K31">IFERROR(_xlfn.IFS('Budget Template Sheet'!$C$10="APR",'Budget Template Sheet'!$K$42),0)</f>
        <v>0</v>
      </c>
      <c r="L31" s="78" cm="1">
        <f t="array" ref="L31">IFERROR(_xlfn.IFS('Budget Template Sheet'!$C$10="MAY",'Budget Template Sheet'!$K$42),0)</f>
        <v>0</v>
      </c>
      <c r="M31" s="78" cm="1">
        <f t="array" ref="M31">IFERROR(_xlfn.IFS('Budget Template Sheet'!$C$10="JUN",'Budget Template Sheet'!$K$42),0)</f>
        <v>0</v>
      </c>
      <c r="N31" s="78" cm="1">
        <f t="array" ref="N31">IFERROR(_xlfn.IFS('Budget Template Sheet'!$C$10="JUL",'Budget Template Sheet'!$K$42),0)</f>
        <v>0</v>
      </c>
      <c r="O31" s="78" cm="1">
        <f t="array" ref="O31">IFERROR(_xlfn.IFS('Budget Template Sheet'!$C$10="AUG",'Budget Template Sheet'!$K$42),0)</f>
        <v>0</v>
      </c>
      <c r="P31" s="78" cm="1">
        <f t="array" ref="P31">IFERROR(_xlfn.IFS('Budget Template Sheet'!$C$10="SEP",'Budget Template Sheet'!$K$42),0)</f>
        <v>0</v>
      </c>
      <c r="Q31" s="78" cm="1">
        <f t="array" ref="Q31">IFERROR(_xlfn.IFS('Budget Template Sheet'!$C$10="OCT",'Budget Template Sheet'!$K$42),0)</f>
        <v>0</v>
      </c>
      <c r="R31" s="78" cm="1">
        <f t="array" ref="R31">IFERROR(_xlfn.IFS('Budget Template Sheet'!$C$10="NOV",'Budget Template Sheet'!$K$42),0)</f>
        <v>0</v>
      </c>
      <c r="S31" s="78" cm="1">
        <f t="array" ref="S31">IFERROR(_xlfn.IFS('Budget Template Sheet'!$C$10="DEC",'Budget Template Sheet'!$K$42),0)</f>
        <v>0</v>
      </c>
      <c r="T31" s="79">
        <f>SUM(H31:S31)</f>
        <v>0</v>
      </c>
    </row>
    <row r="32" spans="1:20" x14ac:dyDescent="0.25">
      <c r="A32" s="17"/>
      <c r="B32" s="15"/>
      <c r="C32" s="15"/>
      <c r="D32" s="15"/>
      <c r="E32" s="15"/>
      <c r="F32" s="15"/>
      <c r="G32" s="15"/>
    </row>
    <row r="33" spans="1:20" x14ac:dyDescent="0.25">
      <c r="A33" s="77" t="s">
        <v>124</v>
      </c>
      <c r="B33" s="80">
        <v>1</v>
      </c>
      <c r="C33" s="80">
        <f>'Budget Template Sheet'!A43</f>
        <v>6818</v>
      </c>
      <c r="D33" s="80">
        <f>'Budget Template Sheet'!$M$10</f>
        <v>0</v>
      </c>
      <c r="E33" s="102">
        <v>0</v>
      </c>
      <c r="F33" s="77" t="str">
        <f>'Budget Template Sheet'!B43</f>
        <v>Advertising Revenue</v>
      </c>
      <c r="G33" s="101">
        <f>'Budget Template Sheet'!$C$5</f>
        <v>0</v>
      </c>
      <c r="H33" s="78" cm="1">
        <f t="array" ref="H33">IFERROR(_xlfn.IFS('Budget Template Sheet'!$C$10="JAN",'Budget Template Sheet'!$K$43),0)</f>
        <v>0</v>
      </c>
      <c r="I33" s="78" cm="1">
        <f t="array" ref="I33">IFERROR(_xlfn.IFS('Budget Template Sheet'!$C$10="FEB",'Budget Template Sheet'!$K$43),0)</f>
        <v>0</v>
      </c>
      <c r="J33" s="78" cm="1">
        <f t="array" ref="J33">IFERROR(_xlfn.IFS('Budget Template Sheet'!$C$10="MAR",'Budget Template Sheet'!$K$43),0)</f>
        <v>0</v>
      </c>
      <c r="K33" s="78" cm="1">
        <f t="array" ref="K33">IFERROR(_xlfn.IFS('Budget Template Sheet'!$C$10="APR",'Budget Template Sheet'!$K$43),0)</f>
        <v>0</v>
      </c>
      <c r="L33" s="78" cm="1">
        <f t="array" ref="L33">IFERROR(_xlfn.IFS('Budget Template Sheet'!$C$10="MAY",'Budget Template Sheet'!$K$43),0)</f>
        <v>0</v>
      </c>
      <c r="M33" s="78" cm="1">
        <f t="array" ref="M33">IFERROR(_xlfn.IFS('Budget Template Sheet'!$C$10="JUN",'Budget Template Sheet'!$K$43),0)</f>
        <v>0</v>
      </c>
      <c r="N33" s="78" cm="1">
        <f t="array" ref="N33">IFERROR(_xlfn.IFS('Budget Template Sheet'!$C$10="JUL",'Budget Template Sheet'!$K$43),0)</f>
        <v>0</v>
      </c>
      <c r="O33" s="78" cm="1">
        <f t="array" ref="O33">IFERROR(_xlfn.IFS('Budget Template Sheet'!$C$10="AUG",'Budget Template Sheet'!$K$43),0)</f>
        <v>0</v>
      </c>
      <c r="P33" s="78" cm="1">
        <f t="array" ref="P33">IFERROR(_xlfn.IFS('Budget Template Sheet'!$C$10="SEP",'Budget Template Sheet'!$K$43),0)</f>
        <v>0</v>
      </c>
      <c r="Q33" s="78" cm="1">
        <f t="array" ref="Q33">IFERROR(_xlfn.IFS('Budget Template Sheet'!$C$10="OCT",'Budget Template Sheet'!$K$43),0)</f>
        <v>0</v>
      </c>
      <c r="R33" s="78" cm="1">
        <f t="array" ref="R33">IFERROR(_xlfn.IFS('Budget Template Sheet'!$C$10="NOV",'Budget Template Sheet'!$K$43),0)</f>
        <v>0</v>
      </c>
      <c r="S33" s="78" cm="1">
        <f t="array" ref="S33">IFERROR(_xlfn.IFS('Budget Template Sheet'!$C$10="DEC",'Budget Template Sheet'!$K$43),0)</f>
        <v>0</v>
      </c>
      <c r="T33" s="79">
        <f>SUM(H33:S33)</f>
        <v>0</v>
      </c>
    </row>
    <row r="34" spans="1:20" x14ac:dyDescent="0.25">
      <c r="A34" s="17"/>
      <c r="B34" s="15"/>
      <c r="C34" s="15"/>
      <c r="D34" s="15"/>
      <c r="E34" s="15"/>
      <c r="F34" s="15"/>
      <c r="G34" s="15"/>
    </row>
    <row r="35" spans="1:20" x14ac:dyDescent="0.25">
      <c r="A35" s="77" t="s">
        <v>124</v>
      </c>
      <c r="B35" s="80">
        <v>1</v>
      </c>
      <c r="C35" s="80">
        <f>'Budget Template Sheet'!A44</f>
        <v>6822</v>
      </c>
      <c r="D35" s="80">
        <f>'Budget Template Sheet'!$M$10</f>
        <v>0</v>
      </c>
      <c r="E35" s="102">
        <v>0</v>
      </c>
      <c r="F35" s="77" t="str">
        <f>'Budget Template Sheet'!B44</f>
        <v>Participant Insurance Fees</v>
      </c>
      <c r="G35" s="101">
        <f>'Budget Template Sheet'!$C$5</f>
        <v>0</v>
      </c>
      <c r="H35" s="78" cm="1">
        <f t="array" ref="H35">IFERROR(_xlfn.IFS('Budget Template Sheet'!$C$10="JAN",'Budget Template Sheet'!$K$44),0)</f>
        <v>0</v>
      </c>
      <c r="I35" s="78" cm="1">
        <f t="array" ref="I35">IFERROR(_xlfn.IFS('Budget Template Sheet'!$C$10="FEB",'Budget Template Sheet'!$K$44),0)</f>
        <v>0</v>
      </c>
      <c r="J35" s="78" cm="1">
        <f t="array" ref="J35">IFERROR(_xlfn.IFS('Budget Template Sheet'!$C$10="MAR",'Budget Template Sheet'!$K$44),0)</f>
        <v>0</v>
      </c>
      <c r="K35" s="78" cm="1">
        <f t="array" ref="K35">IFERROR(_xlfn.IFS('Budget Template Sheet'!$C$10="APR",'Budget Template Sheet'!$K$44),0)</f>
        <v>0</v>
      </c>
      <c r="L35" s="78" cm="1">
        <f t="array" ref="L35">IFERROR(_xlfn.IFS('Budget Template Sheet'!$C$10="MAY",'Budget Template Sheet'!$K$44),0)</f>
        <v>0</v>
      </c>
      <c r="M35" s="78" cm="1">
        <f t="array" ref="M35">IFERROR(_xlfn.IFS('Budget Template Sheet'!$C$10="JUN",'Budget Template Sheet'!$K$44),0)</f>
        <v>0</v>
      </c>
      <c r="N35" s="78" cm="1">
        <f t="array" ref="N35">IFERROR(_xlfn.IFS('Budget Template Sheet'!$C$10="JUL",'Budget Template Sheet'!$K$44),0)</f>
        <v>0</v>
      </c>
      <c r="O35" s="78" cm="1">
        <f t="array" ref="O35">IFERROR(_xlfn.IFS('Budget Template Sheet'!$C$10="AUG",'Budget Template Sheet'!$K$44),0)</f>
        <v>0</v>
      </c>
      <c r="P35" s="78" cm="1">
        <f t="array" ref="P35">IFERROR(_xlfn.IFS('Budget Template Sheet'!$C$10="SEP",'Budget Template Sheet'!$K$44),0)</f>
        <v>0</v>
      </c>
      <c r="Q35" s="78" cm="1">
        <f t="array" ref="Q35">IFERROR(_xlfn.IFS('Budget Template Sheet'!$C$10="OCT",'Budget Template Sheet'!$K$44),0)</f>
        <v>0</v>
      </c>
      <c r="R35" s="78" cm="1">
        <f t="array" ref="R35">IFERROR(_xlfn.IFS('Budget Template Sheet'!$C$10="NOV",'Budget Template Sheet'!$K$44),0)</f>
        <v>0</v>
      </c>
      <c r="S35" s="78" cm="1">
        <f t="array" ref="S35">IFERROR(_xlfn.IFS('Budget Template Sheet'!$C$10="DEC",'Budget Template Sheet'!$K$44),0)</f>
        <v>0</v>
      </c>
      <c r="T35" s="79">
        <f>SUM(H35:S35)</f>
        <v>0</v>
      </c>
    </row>
    <row r="36" spans="1:20" x14ac:dyDescent="0.25">
      <c r="A36" s="17"/>
      <c r="B36" s="15"/>
      <c r="C36" s="15"/>
      <c r="D36" s="15"/>
      <c r="E36" s="15"/>
      <c r="F36" s="15"/>
      <c r="G36" s="15"/>
    </row>
    <row r="37" spans="1:20" x14ac:dyDescent="0.25">
      <c r="A37" s="77" t="s">
        <v>124</v>
      </c>
      <c r="B37" s="80">
        <v>1</v>
      </c>
      <c r="C37" s="80">
        <f>'Budget Template Sheet'!A45</f>
        <v>6831</v>
      </c>
      <c r="D37" s="80">
        <f>'Budget Template Sheet'!$M$10</f>
        <v>0</v>
      </c>
      <c r="E37" s="102">
        <v>0</v>
      </c>
      <c r="F37" s="77" t="str">
        <f>'Budget Template Sheet'!B45</f>
        <v>Other Revenue</v>
      </c>
      <c r="G37" s="101">
        <f>'Budget Template Sheet'!$C$5</f>
        <v>0</v>
      </c>
      <c r="H37" s="78" cm="1">
        <f t="array" ref="H37">IFERROR(_xlfn.IFS('Budget Template Sheet'!$C$10="JAN",'Budget Template Sheet'!$K$45),0)</f>
        <v>0</v>
      </c>
      <c r="I37" s="78" cm="1">
        <f t="array" ref="I37">IFERROR(_xlfn.IFS('Budget Template Sheet'!$C$10="FEB",'Budget Template Sheet'!$K$45),0)</f>
        <v>0</v>
      </c>
      <c r="J37" s="78" cm="1">
        <f t="array" ref="J37">IFERROR(_xlfn.IFS('Budget Template Sheet'!$C$10="MAR",'Budget Template Sheet'!$K$45),0)</f>
        <v>0</v>
      </c>
      <c r="K37" s="78" cm="1">
        <f t="array" ref="K37">IFERROR(_xlfn.IFS('Budget Template Sheet'!$C$10="APR",'Budget Template Sheet'!$K$45),0)</f>
        <v>0</v>
      </c>
      <c r="L37" s="78" cm="1">
        <f t="array" ref="L37">IFERROR(_xlfn.IFS('Budget Template Sheet'!$C$10="MAY",'Budget Template Sheet'!$K$45),0)</f>
        <v>0</v>
      </c>
      <c r="M37" s="78" cm="1">
        <f t="array" ref="M37">IFERROR(_xlfn.IFS('Budget Template Sheet'!$C$10="JUN",'Budget Template Sheet'!$K$45),0)</f>
        <v>0</v>
      </c>
      <c r="N37" s="78" cm="1">
        <f t="array" ref="N37">IFERROR(_xlfn.IFS('Budget Template Sheet'!$C$10="JUL",'Budget Template Sheet'!$K$45),0)</f>
        <v>0</v>
      </c>
      <c r="O37" s="78" cm="1">
        <f t="array" ref="O37">IFERROR(_xlfn.IFS('Budget Template Sheet'!$C$10="AUG",'Budget Template Sheet'!$K$45),0)</f>
        <v>0</v>
      </c>
      <c r="P37" s="78" cm="1">
        <f t="array" ref="P37">IFERROR(_xlfn.IFS('Budget Template Sheet'!$C$10="SEP",'Budget Template Sheet'!$K$45),0)</f>
        <v>0</v>
      </c>
      <c r="Q37" s="78" cm="1">
        <f t="array" ref="Q37">IFERROR(_xlfn.IFS('Budget Template Sheet'!$C$10="OCT",'Budget Template Sheet'!$K$45),0)</f>
        <v>0</v>
      </c>
      <c r="R37" s="78" cm="1">
        <f t="array" ref="R37">IFERROR(_xlfn.IFS('Budget Template Sheet'!$C$10="NOV",'Budget Template Sheet'!$K$45),0)</f>
        <v>0</v>
      </c>
      <c r="S37" s="78" cm="1">
        <f t="array" ref="S37">IFERROR(_xlfn.IFS('Budget Template Sheet'!$C$10="DEC",'Budget Template Sheet'!$K$45),0)</f>
        <v>0</v>
      </c>
      <c r="T37" s="79">
        <f>SUM(H37:S37)</f>
        <v>0</v>
      </c>
    </row>
    <row r="38" spans="1:20" x14ac:dyDescent="0.25">
      <c r="A38" s="17"/>
      <c r="B38" s="15"/>
      <c r="C38" s="15"/>
      <c r="D38" s="15"/>
      <c r="E38" s="15"/>
      <c r="F38" s="15"/>
      <c r="G38" s="15"/>
    </row>
    <row r="39" spans="1:20" x14ac:dyDescent="0.25">
      <c r="A39" s="77" t="s">
        <v>124</v>
      </c>
      <c r="B39" s="80">
        <v>1</v>
      </c>
      <c r="C39" s="80">
        <f>'Budget Template Sheet'!A46</f>
        <v>6836</v>
      </c>
      <c r="D39" s="80">
        <f>'Budget Template Sheet'!$M$10</f>
        <v>0</v>
      </c>
      <c r="E39" s="102">
        <v>0</v>
      </c>
      <c r="F39" s="77" t="str">
        <f>'Budget Template Sheet'!B46</f>
        <v>Cash Over/Under</v>
      </c>
      <c r="G39" s="101">
        <f>'Budget Template Sheet'!$C$5</f>
        <v>0</v>
      </c>
      <c r="H39" s="78" cm="1">
        <f t="array" ref="H39">IFERROR(_xlfn.IFS('Budget Template Sheet'!$C$10="JAN",'Budget Template Sheet'!$K$46),0)</f>
        <v>0</v>
      </c>
      <c r="I39" s="78" cm="1">
        <f t="array" ref="I39">IFERROR(_xlfn.IFS('Budget Template Sheet'!$C$10="FEB",'Budget Template Sheet'!$K$46),0)</f>
        <v>0</v>
      </c>
      <c r="J39" s="78" cm="1">
        <f t="array" ref="J39">IFERROR(_xlfn.IFS('Budget Template Sheet'!$C$10="MAR",'Budget Template Sheet'!$K$46),0)</f>
        <v>0</v>
      </c>
      <c r="K39" s="78" cm="1">
        <f t="array" ref="K39">IFERROR(_xlfn.IFS('Budget Template Sheet'!$C$10="APR",'Budget Template Sheet'!$K$46),0)</f>
        <v>0</v>
      </c>
      <c r="L39" s="78" cm="1">
        <f t="array" ref="L39">IFERROR(_xlfn.IFS('Budget Template Sheet'!$C$10="MAY",'Budget Template Sheet'!$K$46),0)</f>
        <v>0</v>
      </c>
      <c r="M39" s="78" cm="1">
        <f t="array" ref="M39">IFERROR(_xlfn.IFS('Budget Template Sheet'!$C$10="JUN",'Budget Template Sheet'!$K$46),0)</f>
        <v>0</v>
      </c>
      <c r="N39" s="78" cm="1">
        <f t="array" ref="N39">IFERROR(_xlfn.IFS('Budget Template Sheet'!$C$10="JUL",'Budget Template Sheet'!$K$46),0)</f>
        <v>0</v>
      </c>
      <c r="O39" s="78" cm="1">
        <f t="array" ref="O39">IFERROR(_xlfn.IFS('Budget Template Sheet'!$C$10="AUG",'Budget Template Sheet'!$K$46),0)</f>
        <v>0</v>
      </c>
      <c r="P39" s="78" cm="1">
        <f t="array" ref="P39">IFERROR(_xlfn.IFS('Budget Template Sheet'!$C$10="SEP",'Budget Template Sheet'!$K$46),0)</f>
        <v>0</v>
      </c>
      <c r="Q39" s="78" cm="1">
        <f t="array" ref="Q39">IFERROR(_xlfn.IFS('Budget Template Sheet'!$C$10="OCT",'Budget Template Sheet'!$K$46),0)</f>
        <v>0</v>
      </c>
      <c r="R39" s="78" cm="1">
        <f t="array" ref="R39">IFERROR(_xlfn.IFS('Budget Template Sheet'!$C$10="NOV",'Budget Template Sheet'!$K$46),0)</f>
        <v>0</v>
      </c>
      <c r="S39" s="78" cm="1">
        <f t="array" ref="S39">IFERROR(_xlfn.IFS('Budget Template Sheet'!$C$10="DEC",'Budget Template Sheet'!$K$46),0)</f>
        <v>0</v>
      </c>
      <c r="T39" s="79">
        <f>SUM(H39:S39)</f>
        <v>0</v>
      </c>
    </row>
    <row r="40" spans="1:20" x14ac:dyDescent="0.25">
      <c r="A40" s="17"/>
      <c r="B40" s="15"/>
      <c r="C40" s="15"/>
      <c r="D40" s="15"/>
      <c r="E40" s="15"/>
      <c r="F40" s="15"/>
      <c r="G40" s="15"/>
    </row>
    <row r="41" spans="1:20" x14ac:dyDescent="0.25">
      <c r="A41" s="77" t="s">
        <v>124</v>
      </c>
      <c r="B41" s="80">
        <v>1</v>
      </c>
      <c r="C41" s="80">
        <f>'Budget Template Sheet'!A47</f>
        <v>6848</v>
      </c>
      <c r="D41" s="80">
        <f>'Budget Template Sheet'!$M$10</f>
        <v>0</v>
      </c>
      <c r="E41" s="102">
        <v>0</v>
      </c>
      <c r="F41" s="77" t="str">
        <f>'Budget Template Sheet'!B47</f>
        <v>Refunds (Enter as a negative number)</v>
      </c>
      <c r="G41" s="101">
        <f>'Budget Template Sheet'!$C$5</f>
        <v>0</v>
      </c>
      <c r="H41" s="78" cm="1">
        <f t="array" ref="H41">IFERROR(_xlfn.IFS('Budget Template Sheet'!$C$10="JAN",'Budget Template Sheet'!$K$47),0)</f>
        <v>0</v>
      </c>
      <c r="I41" s="78" cm="1">
        <f t="array" ref="I41">IFERROR(_xlfn.IFS('Budget Template Sheet'!$C$10="FEB",'Budget Template Sheet'!$K$47),0)</f>
        <v>0</v>
      </c>
      <c r="J41" s="78" cm="1">
        <f t="array" ref="J41">IFERROR(_xlfn.IFS('Budget Template Sheet'!$C$10="MAR",'Budget Template Sheet'!$K$47),0)</f>
        <v>0</v>
      </c>
      <c r="K41" s="78" cm="1">
        <f t="array" ref="K41">IFERROR(_xlfn.IFS('Budget Template Sheet'!$C$10="APR",'Budget Template Sheet'!$K$47),0)</f>
        <v>0</v>
      </c>
      <c r="L41" s="78" cm="1">
        <f t="array" ref="L41">IFERROR(_xlfn.IFS('Budget Template Sheet'!$C$10="MAY",'Budget Template Sheet'!$K$47),0)</f>
        <v>0</v>
      </c>
      <c r="M41" s="78" cm="1">
        <f t="array" ref="M41">IFERROR(_xlfn.IFS('Budget Template Sheet'!$C$10="JUN",'Budget Template Sheet'!$K$47),0)</f>
        <v>0</v>
      </c>
      <c r="N41" s="78" cm="1">
        <f t="array" ref="N41">IFERROR(_xlfn.IFS('Budget Template Sheet'!$C$10="JUL",'Budget Template Sheet'!$K$47),0)</f>
        <v>0</v>
      </c>
      <c r="O41" s="78" cm="1">
        <f t="array" ref="O41">IFERROR(_xlfn.IFS('Budget Template Sheet'!$C$10="AUG",'Budget Template Sheet'!$K$47),0)</f>
        <v>0</v>
      </c>
      <c r="P41" s="78" cm="1">
        <f t="array" ref="P41">IFERROR(_xlfn.IFS('Budget Template Sheet'!$C$10="SEP",'Budget Template Sheet'!$K$47),0)</f>
        <v>0</v>
      </c>
      <c r="Q41" s="78" cm="1">
        <f t="array" ref="Q41">IFERROR(_xlfn.IFS('Budget Template Sheet'!$C$10="OCT",'Budget Template Sheet'!$K$47),0)</f>
        <v>0</v>
      </c>
      <c r="R41" s="78" cm="1">
        <f t="array" ref="R41">IFERROR(_xlfn.IFS('Budget Template Sheet'!$C$10="NOV",'Budget Template Sheet'!$K$47),0)</f>
        <v>0</v>
      </c>
      <c r="S41" s="78" cm="1">
        <f t="array" ref="S41">IFERROR(_xlfn.IFS('Budget Template Sheet'!$C$10="DEC",'Budget Template Sheet'!$K$47),0)</f>
        <v>0</v>
      </c>
      <c r="T41" s="79">
        <f>SUM(H41:S41)</f>
        <v>0</v>
      </c>
    </row>
    <row r="42" spans="1:20" x14ac:dyDescent="0.25">
      <c r="A42" s="17"/>
      <c r="B42" s="15"/>
      <c r="C42" s="15"/>
      <c r="D42" s="15"/>
      <c r="E42" s="15"/>
      <c r="F42" s="15"/>
      <c r="G42" s="15"/>
    </row>
    <row r="43" spans="1:20" x14ac:dyDescent="0.25">
      <c r="A43" s="77" t="s">
        <v>124</v>
      </c>
      <c r="B43" s="80">
        <v>1</v>
      </c>
      <c r="C43" s="80">
        <f>'Budget Template Sheet'!A48</f>
        <v>6849</v>
      </c>
      <c r="D43" s="80">
        <f>'Budget Template Sheet'!$M$10</f>
        <v>0</v>
      </c>
      <c r="E43" s="102">
        <v>0</v>
      </c>
      <c r="F43" s="77" t="str">
        <f>'Budget Template Sheet'!B48</f>
        <v>Discounted Fees (Enter as a negative number)</v>
      </c>
      <c r="G43" s="101">
        <f>'Budget Template Sheet'!$C$5</f>
        <v>0</v>
      </c>
      <c r="H43" s="78" cm="1">
        <f t="array" ref="H43">IFERROR(_xlfn.IFS('Budget Template Sheet'!$C$10="JAN",'Budget Template Sheet'!$K$48),0)</f>
        <v>0</v>
      </c>
      <c r="I43" s="78" cm="1">
        <f t="array" ref="I43">IFERROR(_xlfn.IFS('Budget Template Sheet'!$C$10="FEB",'Budget Template Sheet'!$K$48),0)</f>
        <v>0</v>
      </c>
      <c r="J43" s="78" cm="1">
        <f t="array" ref="J43">IFERROR(_xlfn.IFS('Budget Template Sheet'!$C$10="MAR",'Budget Template Sheet'!$K$48),0)</f>
        <v>0</v>
      </c>
      <c r="K43" s="78" cm="1">
        <f t="array" ref="K43">IFERROR(_xlfn.IFS('Budget Template Sheet'!$C$10="APR",'Budget Template Sheet'!$K$48),0)</f>
        <v>0</v>
      </c>
      <c r="L43" s="78" cm="1">
        <f t="array" ref="L43">IFERROR(_xlfn.IFS('Budget Template Sheet'!$C$10="MAY",'Budget Template Sheet'!$K$48),0)</f>
        <v>0</v>
      </c>
      <c r="M43" s="78" cm="1">
        <f t="array" ref="M43">IFERROR(_xlfn.IFS('Budget Template Sheet'!$C$10="JUN",'Budget Template Sheet'!$K$48),0)</f>
        <v>0</v>
      </c>
      <c r="N43" s="78" cm="1">
        <f t="array" ref="N43">IFERROR(_xlfn.IFS('Budget Template Sheet'!$C$10="JUL",'Budget Template Sheet'!$K$48),0)</f>
        <v>0</v>
      </c>
      <c r="O43" s="78" cm="1">
        <f t="array" ref="O43">IFERROR(_xlfn.IFS('Budget Template Sheet'!$C$10="AUG",'Budget Template Sheet'!$K$48),0)</f>
        <v>0</v>
      </c>
      <c r="P43" s="78" cm="1">
        <f t="array" ref="P43">IFERROR(_xlfn.IFS('Budget Template Sheet'!$C$10="SEP",'Budget Template Sheet'!$K$48),0)</f>
        <v>0</v>
      </c>
      <c r="Q43" s="78" cm="1">
        <f t="array" ref="Q43">IFERROR(_xlfn.IFS('Budget Template Sheet'!$C$10="OCT",'Budget Template Sheet'!$K$48),0)</f>
        <v>0</v>
      </c>
      <c r="R43" s="78" cm="1">
        <f t="array" ref="R43">IFERROR(_xlfn.IFS('Budget Template Sheet'!$C$10="NOV",'Budget Template Sheet'!$K$48),0)</f>
        <v>0</v>
      </c>
      <c r="S43" s="78" cm="1">
        <f t="array" ref="S43">IFERROR(_xlfn.IFS('Budget Template Sheet'!$C$10="DEC",'Budget Template Sheet'!$K$48),0)</f>
        <v>0</v>
      </c>
      <c r="T43" s="79">
        <f>SUM(H43:S43)</f>
        <v>0</v>
      </c>
    </row>
    <row r="44" spans="1:20" x14ac:dyDescent="0.25">
      <c r="A44" s="17"/>
      <c r="B44" s="15"/>
      <c r="C44" s="15"/>
      <c r="D44" s="15"/>
      <c r="E44" s="15"/>
      <c r="F44" s="15"/>
      <c r="G44" s="15"/>
    </row>
    <row r="45" spans="1:20" x14ac:dyDescent="0.25">
      <c r="A45" s="77" t="s">
        <v>124</v>
      </c>
      <c r="B45" s="80">
        <v>1</v>
      </c>
      <c r="C45" s="80">
        <f>'Budget Template Sheet'!A49</f>
        <v>6901</v>
      </c>
      <c r="D45" s="80">
        <f>'Budget Template Sheet'!$M$10</f>
        <v>0</v>
      </c>
      <c r="E45" s="102">
        <v>0</v>
      </c>
      <c r="F45" s="77" t="str">
        <f>'Budget Template Sheet'!B49</f>
        <v>Income from Council Services (convenience fees)</v>
      </c>
      <c r="G45" s="101">
        <f>'Budget Template Sheet'!$C$5</f>
        <v>0</v>
      </c>
      <c r="H45" s="78" cm="1">
        <f t="array" ref="H45">IFERROR(_xlfn.IFS('Budget Template Sheet'!$C$10="JAN",'Budget Template Sheet'!$K$49),0)</f>
        <v>0</v>
      </c>
      <c r="I45" s="78" cm="1">
        <f t="array" ref="I45">IFERROR(_xlfn.IFS('Budget Template Sheet'!$C$10="FEB",'Budget Template Sheet'!$K$49),0)</f>
        <v>0</v>
      </c>
      <c r="J45" s="78" cm="1">
        <f t="array" ref="J45">IFERROR(_xlfn.IFS('Budget Template Sheet'!$C$10="MAR",'Budget Template Sheet'!$K$49),0)</f>
        <v>0</v>
      </c>
      <c r="K45" s="78" cm="1">
        <f t="array" ref="K45">IFERROR(_xlfn.IFS('Budget Template Sheet'!$C$10="APR",'Budget Template Sheet'!$K$49),0)</f>
        <v>0</v>
      </c>
      <c r="L45" s="78" cm="1">
        <f t="array" ref="L45">IFERROR(_xlfn.IFS('Budget Template Sheet'!$C$10="MAY",'Budget Template Sheet'!$K$49),0)</f>
        <v>0</v>
      </c>
      <c r="M45" s="78" cm="1">
        <f t="array" ref="M45">IFERROR(_xlfn.IFS('Budget Template Sheet'!$C$10="JUN",'Budget Template Sheet'!$K$49),0)</f>
        <v>0</v>
      </c>
      <c r="N45" s="78" cm="1">
        <f t="array" ref="N45">IFERROR(_xlfn.IFS('Budget Template Sheet'!$C$10="JUL",'Budget Template Sheet'!$K$49),0)</f>
        <v>0</v>
      </c>
      <c r="O45" s="78" cm="1">
        <f t="array" ref="O45">IFERROR(_xlfn.IFS('Budget Template Sheet'!$C$10="AUG",'Budget Template Sheet'!$K$49),0)</f>
        <v>0</v>
      </c>
      <c r="P45" s="78" cm="1">
        <f t="array" ref="P45">IFERROR(_xlfn.IFS('Budget Template Sheet'!$C$10="SEP",'Budget Template Sheet'!$K$49),0)</f>
        <v>0</v>
      </c>
      <c r="Q45" s="78" cm="1">
        <f t="array" ref="Q45">IFERROR(_xlfn.IFS('Budget Template Sheet'!$C$10="OCT",'Budget Template Sheet'!$K$49),0)</f>
        <v>0</v>
      </c>
      <c r="R45" s="78" cm="1">
        <f t="array" ref="R45">IFERROR(_xlfn.IFS('Budget Template Sheet'!$C$10="NOV",'Budget Template Sheet'!$K$49),0)</f>
        <v>0</v>
      </c>
      <c r="S45" s="78" cm="1">
        <f t="array" ref="S45">IFERROR(_xlfn.IFS('Budget Template Sheet'!$C$10="DEC",'Budget Template Sheet'!$K$49),0)</f>
        <v>0</v>
      </c>
      <c r="T45" s="79">
        <f>SUM(H45:S45)</f>
        <v>0</v>
      </c>
    </row>
    <row r="46" spans="1:20" x14ac:dyDescent="0.25">
      <c r="A46" s="17"/>
      <c r="B46" s="15"/>
      <c r="C46" s="15"/>
      <c r="D46" s="15"/>
      <c r="E46" s="15"/>
      <c r="F46" s="15"/>
      <c r="G46" s="15"/>
    </row>
    <row r="47" spans="1:20" x14ac:dyDescent="0.25">
      <c r="A47" s="77" t="s">
        <v>124</v>
      </c>
      <c r="B47" s="80">
        <v>1</v>
      </c>
      <c r="C47" s="103">
        <f>'Budget Template Sheet'!A53</f>
        <v>7010</v>
      </c>
      <c r="D47" s="80">
        <f>'Budget Template Sheet'!$M$10</f>
        <v>0</v>
      </c>
      <c r="E47" s="102">
        <v>0</v>
      </c>
      <c r="F47" s="104" t="str">
        <f>'Budget Template Sheet'!B53</f>
        <v>Paid Camp Help / Paid Staff</v>
      </c>
      <c r="G47" s="101">
        <f>'Budget Template Sheet'!$C$5</f>
        <v>0</v>
      </c>
      <c r="H47" s="78" cm="1">
        <f t="array" ref="H47">IFERROR(_xlfn.IFS('Budget Template Sheet'!$C$10="JAN",'Budget Template Sheet'!$K$53),0)</f>
        <v>0</v>
      </c>
      <c r="I47" s="78" cm="1">
        <f t="array" ref="I47">IFERROR(_xlfn.IFS('Budget Template Sheet'!$C$10="FEB",'Budget Template Sheet'!$K$53),0)</f>
        <v>0</v>
      </c>
      <c r="J47" s="78" cm="1">
        <f t="array" ref="J47">IFERROR(_xlfn.IFS('Budget Template Sheet'!$C$10="MAR",'Budget Template Sheet'!$K$53),0)</f>
        <v>0</v>
      </c>
      <c r="K47" s="78" cm="1">
        <f t="array" ref="K47">IFERROR(_xlfn.IFS('Budget Template Sheet'!$C$10="APR",'Budget Template Sheet'!$K$53),0)</f>
        <v>0</v>
      </c>
      <c r="L47" s="78" cm="1">
        <f t="array" ref="L47">IFERROR(_xlfn.IFS('Budget Template Sheet'!$C$10="MAY",'Budget Template Sheet'!$K$53),0)</f>
        <v>0</v>
      </c>
      <c r="M47" s="78" cm="1">
        <f t="array" ref="M47">IFERROR(_xlfn.IFS('Budget Template Sheet'!$C$10="JUN",'Budget Template Sheet'!$K$53),0)</f>
        <v>0</v>
      </c>
      <c r="N47" s="78" cm="1">
        <f t="array" ref="N47">IFERROR(_xlfn.IFS('Budget Template Sheet'!$C$10="JUL",'Budget Template Sheet'!$K$53),0)</f>
        <v>0</v>
      </c>
      <c r="O47" s="78" cm="1">
        <f t="array" ref="O47">IFERROR(_xlfn.IFS('Budget Template Sheet'!$C$10="AUG",'Budget Template Sheet'!$K$53),0)</f>
        <v>0</v>
      </c>
      <c r="P47" s="78" cm="1">
        <f t="array" ref="P47">IFERROR(_xlfn.IFS('Budget Template Sheet'!$C$10="SEP",'Budget Template Sheet'!$K$53),0)</f>
        <v>0</v>
      </c>
      <c r="Q47" s="78" cm="1">
        <f t="array" ref="Q47">IFERROR(_xlfn.IFS('Budget Template Sheet'!$C$10="OCT",'Budget Template Sheet'!$K$53),0)</f>
        <v>0</v>
      </c>
      <c r="R47" s="78" cm="1">
        <f t="array" ref="R47">IFERROR(_xlfn.IFS('Budget Template Sheet'!$C$10="NOV",'Budget Template Sheet'!$K$53),0)</f>
        <v>0</v>
      </c>
      <c r="S47" s="78" cm="1">
        <f t="array" ref="S47">IFERROR(_xlfn.IFS('Budget Template Sheet'!$C$10="DEC",'Budget Template Sheet'!$K$53),0)</f>
        <v>0</v>
      </c>
      <c r="T47" s="79">
        <f>SUM(H47:S47)</f>
        <v>0</v>
      </c>
    </row>
    <row r="48" spans="1:20" x14ac:dyDescent="0.25">
      <c r="A48" s="17"/>
      <c r="B48" s="15"/>
      <c r="C48" s="15"/>
      <c r="D48" s="15"/>
      <c r="E48" s="15"/>
      <c r="F48" s="15"/>
      <c r="G48" s="15"/>
    </row>
    <row r="49" spans="1:20" x14ac:dyDescent="0.25">
      <c r="A49" s="77" t="s">
        <v>124</v>
      </c>
      <c r="B49" s="80">
        <v>1</v>
      </c>
      <c r="C49" s="103">
        <f>'Budget Template Sheet'!A54</f>
        <v>7201</v>
      </c>
      <c r="D49" s="80">
        <f>'Budget Template Sheet'!$M$10</f>
        <v>0</v>
      </c>
      <c r="E49" s="102">
        <v>0</v>
      </c>
      <c r="F49" s="104" t="str">
        <f>'Budget Template Sheet'!C54</f>
        <v>FICA</v>
      </c>
      <c r="G49" s="101">
        <f>'Budget Template Sheet'!$C$5</f>
        <v>0</v>
      </c>
      <c r="H49" s="78" cm="1">
        <f t="array" ref="H49">IFERROR(_xlfn.IFS('Budget Template Sheet'!$C$10="JAN",'Budget Template Sheet'!$K$54),0)</f>
        <v>0</v>
      </c>
      <c r="I49" s="78" cm="1">
        <f t="array" ref="I49">IFERROR(_xlfn.IFS('Budget Template Sheet'!$C$10="FEB",'Budget Template Sheet'!$K$54),0)</f>
        <v>0</v>
      </c>
      <c r="J49" s="78" cm="1">
        <f t="array" ref="J49">IFERROR(_xlfn.IFS('Budget Template Sheet'!$C$10="MAR",'Budget Template Sheet'!$K$54),0)</f>
        <v>0</v>
      </c>
      <c r="K49" s="78" cm="1">
        <f t="array" ref="K49">IFERROR(_xlfn.IFS('Budget Template Sheet'!$C$10="APR",'Budget Template Sheet'!$K$54),0)</f>
        <v>0</v>
      </c>
      <c r="L49" s="78" cm="1">
        <f t="array" ref="L49">IFERROR(_xlfn.IFS('Budget Template Sheet'!$C$10="MAY",'Budget Template Sheet'!$K$54),0)</f>
        <v>0</v>
      </c>
      <c r="M49" s="78" cm="1">
        <f t="array" ref="M49">IFERROR(_xlfn.IFS('Budget Template Sheet'!$C$10="JUN",'Budget Template Sheet'!$K$54),0)</f>
        <v>0</v>
      </c>
      <c r="N49" s="78" cm="1">
        <f t="array" ref="N49">IFERROR(_xlfn.IFS('Budget Template Sheet'!$C$10="JUL",'Budget Template Sheet'!$K$54),0)</f>
        <v>0</v>
      </c>
      <c r="O49" s="78" cm="1">
        <f t="array" ref="O49">IFERROR(_xlfn.IFS('Budget Template Sheet'!$C$10="AUG",'Budget Template Sheet'!$K$54),0)</f>
        <v>0</v>
      </c>
      <c r="P49" s="78" cm="1">
        <f t="array" ref="P49">IFERROR(_xlfn.IFS('Budget Template Sheet'!$C$10="SEP",'Budget Template Sheet'!$K$54),0)</f>
        <v>0</v>
      </c>
      <c r="Q49" s="78" cm="1">
        <f t="array" ref="Q49">IFERROR(_xlfn.IFS('Budget Template Sheet'!$C$10="OCT",'Budget Template Sheet'!$K$54),0)</f>
        <v>0</v>
      </c>
      <c r="R49" s="78" cm="1">
        <f t="array" ref="R49">IFERROR(_xlfn.IFS('Budget Template Sheet'!$C$10="NOV",'Budget Template Sheet'!$K$54),0)</f>
        <v>0</v>
      </c>
      <c r="S49" s="78" cm="1">
        <f t="array" ref="S49">IFERROR(_xlfn.IFS('Budget Template Sheet'!$C$10="DEC",'Budget Template Sheet'!$K$54),0)</f>
        <v>0</v>
      </c>
      <c r="T49" s="79">
        <f>SUM(H49:S49)</f>
        <v>0</v>
      </c>
    </row>
    <row r="50" spans="1:20" x14ac:dyDescent="0.25">
      <c r="A50" s="17"/>
      <c r="B50" s="15"/>
      <c r="C50" s="15"/>
      <c r="D50" s="15"/>
      <c r="E50" s="15"/>
      <c r="F50" s="15"/>
      <c r="G50" s="15"/>
    </row>
    <row r="51" spans="1:20" x14ac:dyDescent="0.25">
      <c r="A51" s="77" t="s">
        <v>124</v>
      </c>
      <c r="B51" s="80">
        <v>1</v>
      </c>
      <c r="C51" s="103">
        <f>'Budget Template Sheet'!A55</f>
        <v>7202</v>
      </c>
      <c r="D51" s="80">
        <f>'Budget Template Sheet'!$M$10</f>
        <v>0</v>
      </c>
      <c r="E51" s="102">
        <v>0</v>
      </c>
      <c r="F51" s="104" t="str">
        <f>'Budget Template Sheet'!C55</f>
        <v>Unemployment</v>
      </c>
      <c r="G51" s="101">
        <f>'Budget Template Sheet'!$C$5</f>
        <v>0</v>
      </c>
      <c r="H51" s="78" cm="1">
        <f t="array" ref="H51">IFERROR(_xlfn.IFS('Budget Template Sheet'!$C$10="JAN",'Budget Template Sheet'!$K$55),0)</f>
        <v>0</v>
      </c>
      <c r="I51" s="78" cm="1">
        <f t="array" ref="I51">IFERROR(_xlfn.IFS('Budget Template Sheet'!$C$10="FEB",'Budget Template Sheet'!$K$55),0)</f>
        <v>0</v>
      </c>
      <c r="J51" s="78" cm="1">
        <f t="array" ref="J51">IFERROR(_xlfn.IFS('Budget Template Sheet'!$C$10="MAR",'Budget Template Sheet'!$K$55),0)</f>
        <v>0</v>
      </c>
      <c r="K51" s="78" cm="1">
        <f t="array" ref="K51">IFERROR(_xlfn.IFS('Budget Template Sheet'!$C$10="APR",'Budget Template Sheet'!$K$55),0)</f>
        <v>0</v>
      </c>
      <c r="L51" s="78" cm="1">
        <f t="array" ref="L51">IFERROR(_xlfn.IFS('Budget Template Sheet'!$C$10="MAY",'Budget Template Sheet'!$K$55),0)</f>
        <v>0</v>
      </c>
      <c r="M51" s="78" cm="1">
        <f t="array" ref="M51">IFERROR(_xlfn.IFS('Budget Template Sheet'!$C$10="JUN",'Budget Template Sheet'!$K$55),0)</f>
        <v>0</v>
      </c>
      <c r="N51" s="78" cm="1">
        <f t="array" ref="N51">IFERROR(_xlfn.IFS('Budget Template Sheet'!$C$10="JUL",'Budget Template Sheet'!$K$55),0)</f>
        <v>0</v>
      </c>
      <c r="O51" s="78" cm="1">
        <f t="array" ref="O51">IFERROR(_xlfn.IFS('Budget Template Sheet'!$C$10="AUG",'Budget Template Sheet'!$K$55),0)</f>
        <v>0</v>
      </c>
      <c r="P51" s="78" cm="1">
        <f t="array" ref="P51">IFERROR(_xlfn.IFS('Budget Template Sheet'!$C$10="SEP",'Budget Template Sheet'!$K$55),0)</f>
        <v>0</v>
      </c>
      <c r="Q51" s="78" cm="1">
        <f t="array" ref="Q51">IFERROR(_xlfn.IFS('Budget Template Sheet'!$C$10="OCT",'Budget Template Sheet'!$K$55),0)</f>
        <v>0</v>
      </c>
      <c r="R51" s="78" cm="1">
        <f t="array" ref="R51">IFERROR(_xlfn.IFS('Budget Template Sheet'!$C$10="NOV",'Budget Template Sheet'!$K$55),0)</f>
        <v>0</v>
      </c>
      <c r="S51" s="78" cm="1">
        <f t="array" ref="S51">IFERROR(_xlfn.IFS('Budget Template Sheet'!$C$10="DEC",'Budget Template Sheet'!$K$55),0)</f>
        <v>0</v>
      </c>
      <c r="T51" s="79">
        <f>SUM(H51:S51)</f>
        <v>0</v>
      </c>
    </row>
    <row r="52" spans="1:20" x14ac:dyDescent="0.25">
      <c r="A52" s="17"/>
      <c r="B52" s="15"/>
      <c r="C52" s="15"/>
      <c r="D52" s="15"/>
      <c r="E52" s="15"/>
      <c r="F52" s="15"/>
      <c r="G52" s="15"/>
    </row>
    <row r="53" spans="1:20" x14ac:dyDescent="0.25">
      <c r="A53" s="77" t="s">
        <v>124</v>
      </c>
      <c r="B53" s="80">
        <v>1</v>
      </c>
      <c r="C53" s="103">
        <f>'Budget Template Sheet'!A56</f>
        <v>7203</v>
      </c>
      <c r="D53" s="80">
        <f>'Budget Template Sheet'!$M$10</f>
        <v>0</v>
      </c>
      <c r="E53" s="102">
        <v>0</v>
      </c>
      <c r="F53" s="104" t="str">
        <f>'Budget Template Sheet'!C56</f>
        <v>Worker's Compensation Insurance</v>
      </c>
      <c r="G53" s="101">
        <f>'Budget Template Sheet'!$C$5</f>
        <v>0</v>
      </c>
      <c r="H53" s="78" cm="1">
        <f t="array" ref="H53">IFERROR(_xlfn.IFS('Budget Template Sheet'!$C$10="JAN",'Budget Template Sheet'!$K$56),0)</f>
        <v>0</v>
      </c>
      <c r="I53" s="78" cm="1">
        <f t="array" ref="I53">IFERROR(_xlfn.IFS('Budget Template Sheet'!$C$10="FEB",'Budget Template Sheet'!$K$56),0)</f>
        <v>0</v>
      </c>
      <c r="J53" s="78" cm="1">
        <f t="array" ref="J53">IFERROR(_xlfn.IFS('Budget Template Sheet'!$C$10="MAR",'Budget Template Sheet'!$K$56),0)</f>
        <v>0</v>
      </c>
      <c r="K53" s="78" cm="1">
        <f t="array" ref="K53">IFERROR(_xlfn.IFS('Budget Template Sheet'!$C$10="APR",'Budget Template Sheet'!$K$56),0)</f>
        <v>0</v>
      </c>
      <c r="L53" s="78" cm="1">
        <f t="array" ref="L53">IFERROR(_xlfn.IFS('Budget Template Sheet'!$C$10="MAY",'Budget Template Sheet'!$K$56),0)</f>
        <v>0</v>
      </c>
      <c r="M53" s="78" cm="1">
        <f t="array" ref="M53">IFERROR(_xlfn.IFS('Budget Template Sheet'!$C$10="JUN",'Budget Template Sheet'!$K$56),0)</f>
        <v>0</v>
      </c>
      <c r="N53" s="78" cm="1">
        <f t="array" ref="N53">IFERROR(_xlfn.IFS('Budget Template Sheet'!$C$10="JUL",'Budget Template Sheet'!$K$56),0)</f>
        <v>0</v>
      </c>
      <c r="O53" s="78" cm="1">
        <f t="array" ref="O53">IFERROR(_xlfn.IFS('Budget Template Sheet'!$C$10="AUG",'Budget Template Sheet'!$K$56),0)</f>
        <v>0</v>
      </c>
      <c r="P53" s="78" cm="1">
        <f t="array" ref="P53">IFERROR(_xlfn.IFS('Budget Template Sheet'!$C$10="SEP",'Budget Template Sheet'!$K$56),0)</f>
        <v>0</v>
      </c>
      <c r="Q53" s="78" cm="1">
        <f t="array" ref="Q53">IFERROR(_xlfn.IFS('Budget Template Sheet'!$C$10="OCT",'Budget Template Sheet'!$K$56),0)</f>
        <v>0</v>
      </c>
      <c r="R53" s="78" cm="1">
        <f t="array" ref="R53">IFERROR(_xlfn.IFS('Budget Template Sheet'!$C$10="NOV",'Budget Template Sheet'!$K$56),0)</f>
        <v>0</v>
      </c>
      <c r="S53" s="78" cm="1">
        <f t="array" ref="S53">IFERROR(_xlfn.IFS('Budget Template Sheet'!$C$10="DEC",'Budget Template Sheet'!$K$56),0)</f>
        <v>0</v>
      </c>
      <c r="T53" s="79">
        <f>SUM(H53:S53)</f>
        <v>0</v>
      </c>
    </row>
    <row r="54" spans="1:20" x14ac:dyDescent="0.25">
      <c r="A54" s="17"/>
      <c r="B54" s="15"/>
      <c r="C54" s="15"/>
      <c r="D54" s="15"/>
      <c r="E54" s="15"/>
      <c r="F54" s="15"/>
      <c r="G54" s="15"/>
    </row>
    <row r="55" spans="1:20" x14ac:dyDescent="0.25">
      <c r="A55" s="77" t="s">
        <v>124</v>
      </c>
      <c r="B55" s="80">
        <v>1</v>
      </c>
      <c r="C55" s="103">
        <f>'Budget Template Sheet'!A57</f>
        <v>8010</v>
      </c>
      <c r="D55" s="80">
        <f>'Budget Template Sheet'!$M$10</f>
        <v>0</v>
      </c>
      <c r="E55" s="102">
        <v>0</v>
      </c>
      <c r="F55" s="104" t="str">
        <f>'Budget Template Sheet'!B57</f>
        <v xml:space="preserve">Other Professional fees </v>
      </c>
      <c r="G55" s="101">
        <f>'Budget Template Sheet'!$C$5</f>
        <v>0</v>
      </c>
      <c r="H55" s="78" cm="1">
        <f t="array" ref="H55">IFERROR(_xlfn.IFS('Budget Template Sheet'!$C$10="JAN",'Budget Template Sheet'!$K$57),0)</f>
        <v>0</v>
      </c>
      <c r="I55" s="78" cm="1">
        <f t="array" ref="I55">IFERROR(_xlfn.IFS('Budget Template Sheet'!$C$10="FEB",'Budget Template Sheet'!$K$57),0)</f>
        <v>0</v>
      </c>
      <c r="J55" s="78" cm="1">
        <f t="array" ref="J55">IFERROR(_xlfn.IFS('Budget Template Sheet'!$C$10="MAR",'Budget Template Sheet'!$K$57),0)</f>
        <v>0</v>
      </c>
      <c r="K55" s="78" cm="1">
        <f t="array" ref="K55">IFERROR(_xlfn.IFS('Budget Template Sheet'!$C$10="APR",'Budget Template Sheet'!$K$57),0)</f>
        <v>0</v>
      </c>
      <c r="L55" s="78" cm="1">
        <f t="array" ref="L55">IFERROR(_xlfn.IFS('Budget Template Sheet'!$C$10="MAY",'Budget Template Sheet'!$K$57),0)</f>
        <v>0</v>
      </c>
      <c r="M55" s="78" cm="1">
        <f t="array" ref="M55">IFERROR(_xlfn.IFS('Budget Template Sheet'!$C$10="JUN",'Budget Template Sheet'!$K$57),0)</f>
        <v>0</v>
      </c>
      <c r="N55" s="78" cm="1">
        <f t="array" ref="N55">IFERROR(_xlfn.IFS('Budget Template Sheet'!$C$10="JUL",'Budget Template Sheet'!$K$57),0)</f>
        <v>0</v>
      </c>
      <c r="O55" s="78" cm="1">
        <f t="array" ref="O55">IFERROR(_xlfn.IFS('Budget Template Sheet'!$C$10="AUG",'Budget Template Sheet'!$K$57),0)</f>
        <v>0</v>
      </c>
      <c r="P55" s="78" cm="1">
        <f t="array" ref="P55">IFERROR(_xlfn.IFS('Budget Template Sheet'!$C$10="SEP",'Budget Template Sheet'!$K$57),0)</f>
        <v>0</v>
      </c>
      <c r="Q55" s="78" cm="1">
        <f t="array" ref="Q55">IFERROR(_xlfn.IFS('Budget Template Sheet'!$C$10="OCT",'Budget Template Sheet'!$K$57),0)</f>
        <v>0</v>
      </c>
      <c r="R55" s="78" cm="1">
        <f t="array" ref="R55">IFERROR(_xlfn.IFS('Budget Template Sheet'!$C$10="NOV",'Budget Template Sheet'!$K$57),0)</f>
        <v>0</v>
      </c>
      <c r="S55" s="78" cm="1">
        <f t="array" ref="S55">IFERROR(_xlfn.IFS('Budget Template Sheet'!$C$10="DEC",'Budget Template Sheet'!$K$57),0)</f>
        <v>0</v>
      </c>
      <c r="T55" s="79">
        <f>SUM(H55:S55)</f>
        <v>0</v>
      </c>
    </row>
    <row r="56" spans="1:20" x14ac:dyDescent="0.25">
      <c r="A56" s="17"/>
      <c r="B56" s="15"/>
      <c r="C56" s="15"/>
      <c r="D56" s="15"/>
      <c r="E56" s="15"/>
      <c r="F56" s="15"/>
      <c r="G56" s="15"/>
    </row>
    <row r="57" spans="1:20" x14ac:dyDescent="0.25">
      <c r="A57" s="77" t="s">
        <v>124</v>
      </c>
      <c r="B57" s="80">
        <v>1</v>
      </c>
      <c r="C57" s="103">
        <f>'Budget Template Sheet'!A58</f>
        <v>8101</v>
      </c>
      <c r="D57" s="80">
        <f>'Budget Template Sheet'!$M$10</f>
        <v>0</v>
      </c>
      <c r="E57" s="102">
        <v>0</v>
      </c>
      <c r="F57" s="104" t="str">
        <f>'Budget Template Sheet'!B58</f>
        <v>Health &amp; Safety Supplies</v>
      </c>
      <c r="G57" s="101">
        <f>'Budget Template Sheet'!$C$5</f>
        <v>0</v>
      </c>
      <c r="H57" s="78" cm="1">
        <f t="array" ref="H57">IFERROR(_xlfn.IFS('Budget Template Sheet'!$C$10="JAN",'Budget Template Sheet'!$K$58),0)</f>
        <v>0</v>
      </c>
      <c r="I57" s="78" cm="1">
        <f t="array" ref="I57">IFERROR(_xlfn.IFS('Budget Template Sheet'!$C$10="FEB",'Budget Template Sheet'!$K$58),0)</f>
        <v>0</v>
      </c>
      <c r="J57" s="78" cm="1">
        <f t="array" ref="J57">IFERROR(_xlfn.IFS('Budget Template Sheet'!$C$10="MAR",'Budget Template Sheet'!$K$58),0)</f>
        <v>0</v>
      </c>
      <c r="K57" s="78" cm="1">
        <f t="array" ref="K57">IFERROR(_xlfn.IFS('Budget Template Sheet'!$C$10="APR",'Budget Template Sheet'!$K$58),0)</f>
        <v>0</v>
      </c>
      <c r="L57" s="78" cm="1">
        <f t="array" ref="L57">IFERROR(_xlfn.IFS('Budget Template Sheet'!$C$10="MAY",'Budget Template Sheet'!$K$58),0)</f>
        <v>0</v>
      </c>
      <c r="M57" s="78" cm="1">
        <f t="array" ref="M57">IFERROR(_xlfn.IFS('Budget Template Sheet'!$C$10="JUN",'Budget Template Sheet'!$K$58),0)</f>
        <v>0</v>
      </c>
      <c r="N57" s="78" cm="1">
        <f t="array" ref="N57">IFERROR(_xlfn.IFS('Budget Template Sheet'!$C$10="JUL",'Budget Template Sheet'!$K$58),0)</f>
        <v>0</v>
      </c>
      <c r="O57" s="78" cm="1">
        <f t="array" ref="O57">IFERROR(_xlfn.IFS('Budget Template Sheet'!$C$10="AUG",'Budget Template Sheet'!$K$58),0)</f>
        <v>0</v>
      </c>
      <c r="P57" s="78" cm="1">
        <f t="array" ref="P57">IFERROR(_xlfn.IFS('Budget Template Sheet'!$C$10="SEP",'Budget Template Sheet'!$K$58),0)</f>
        <v>0</v>
      </c>
      <c r="Q57" s="78" cm="1">
        <f t="array" ref="Q57">IFERROR(_xlfn.IFS('Budget Template Sheet'!$C$10="OCT",'Budget Template Sheet'!$K$58),0)</f>
        <v>0</v>
      </c>
      <c r="R57" s="78" cm="1">
        <f t="array" ref="R57">IFERROR(_xlfn.IFS('Budget Template Sheet'!$C$10="NOV",'Budget Template Sheet'!$K$58),0)</f>
        <v>0</v>
      </c>
      <c r="S57" s="78" cm="1">
        <f t="array" ref="S57">IFERROR(_xlfn.IFS('Budget Template Sheet'!$C$10="DEC",'Budget Template Sheet'!$K$58),0)</f>
        <v>0</v>
      </c>
      <c r="T57" s="79">
        <f>SUM(H57:S57)</f>
        <v>0</v>
      </c>
    </row>
    <row r="58" spans="1:20" x14ac:dyDescent="0.25">
      <c r="A58" s="17"/>
      <c r="B58" s="15"/>
      <c r="C58" s="15"/>
      <c r="D58" s="15"/>
      <c r="E58" s="15"/>
      <c r="F58" s="15"/>
      <c r="G58" s="15"/>
    </row>
    <row r="59" spans="1:20" x14ac:dyDescent="0.25">
      <c r="A59" s="77" t="s">
        <v>124</v>
      </c>
      <c r="B59" s="80">
        <v>1</v>
      </c>
      <c r="C59" s="103">
        <f>'Budget Template Sheet'!A59</f>
        <v>8103</v>
      </c>
      <c r="D59" s="80">
        <f>'Budget Template Sheet'!$M$10</f>
        <v>0</v>
      </c>
      <c r="E59" s="102">
        <v>0</v>
      </c>
      <c r="F59" s="104" t="str">
        <f>'Budget Template Sheet'!B59</f>
        <v>Program Supplies</v>
      </c>
      <c r="G59" s="101">
        <f>'Budget Template Sheet'!$C$5</f>
        <v>0</v>
      </c>
      <c r="H59" s="78" cm="1">
        <f t="array" ref="H59">IFERROR(_xlfn.IFS('Budget Template Sheet'!$C$10="JAN",'Budget Template Sheet'!$K$59),0)</f>
        <v>0</v>
      </c>
      <c r="I59" s="78" cm="1">
        <f t="array" ref="I59">IFERROR(_xlfn.IFS('Budget Template Sheet'!$C$10="FEB",'Budget Template Sheet'!$K$59),0)</f>
        <v>0</v>
      </c>
      <c r="J59" s="78" cm="1">
        <f t="array" ref="J59">IFERROR(_xlfn.IFS('Budget Template Sheet'!$C$10="MAR",'Budget Template Sheet'!$K$59),0)</f>
        <v>0</v>
      </c>
      <c r="K59" s="78" cm="1">
        <f t="array" ref="K59">IFERROR(_xlfn.IFS('Budget Template Sheet'!$C$10="APR",'Budget Template Sheet'!$K$59),0)</f>
        <v>0</v>
      </c>
      <c r="L59" s="78" cm="1">
        <f t="array" ref="L59">IFERROR(_xlfn.IFS('Budget Template Sheet'!$C$10="MAY",'Budget Template Sheet'!$K$59),0)</f>
        <v>0</v>
      </c>
      <c r="M59" s="78" cm="1">
        <f t="array" ref="M59">IFERROR(_xlfn.IFS('Budget Template Sheet'!$C$10="JUN",'Budget Template Sheet'!$K$59),0)</f>
        <v>0</v>
      </c>
      <c r="N59" s="78" cm="1">
        <f t="array" ref="N59">IFERROR(_xlfn.IFS('Budget Template Sheet'!$C$10="JUL",'Budget Template Sheet'!$K$59),0)</f>
        <v>0</v>
      </c>
      <c r="O59" s="78" cm="1">
        <f t="array" ref="O59">IFERROR(_xlfn.IFS('Budget Template Sheet'!$C$10="AUG",'Budget Template Sheet'!$K$59),0)</f>
        <v>0</v>
      </c>
      <c r="P59" s="78" cm="1">
        <f t="array" ref="P59">IFERROR(_xlfn.IFS('Budget Template Sheet'!$C$10="SEP",'Budget Template Sheet'!$K$59),0)</f>
        <v>0</v>
      </c>
      <c r="Q59" s="78" cm="1">
        <f t="array" ref="Q59">IFERROR(_xlfn.IFS('Budget Template Sheet'!$C$10="OCT",'Budget Template Sheet'!$K$59),0)</f>
        <v>0</v>
      </c>
      <c r="R59" s="78" cm="1">
        <f t="array" ref="R59">IFERROR(_xlfn.IFS('Budget Template Sheet'!$C$10="NOV",'Budget Template Sheet'!$K$59),0)</f>
        <v>0</v>
      </c>
      <c r="S59" s="78" cm="1">
        <f t="array" ref="S59">IFERROR(_xlfn.IFS('Budget Template Sheet'!$C$10="DEC",'Budget Template Sheet'!$K$59),0)</f>
        <v>0</v>
      </c>
      <c r="T59" s="79">
        <f>SUM(H59:S59)</f>
        <v>0</v>
      </c>
    </row>
    <row r="60" spans="1:20" x14ac:dyDescent="0.25">
      <c r="A60" s="17"/>
      <c r="B60" s="15"/>
      <c r="C60" s="15"/>
      <c r="D60" s="15"/>
      <c r="E60" s="15"/>
      <c r="F60" s="15"/>
      <c r="G60" s="15"/>
    </row>
    <row r="61" spans="1:20" x14ac:dyDescent="0.25">
      <c r="A61" s="77" t="s">
        <v>124</v>
      </c>
      <c r="B61" s="80">
        <v>1</v>
      </c>
      <c r="C61" s="103">
        <f>'Budget Template Sheet'!A60</f>
        <v>8104</v>
      </c>
      <c r="D61" s="80">
        <f>'Budget Template Sheet'!$M$10</f>
        <v>0</v>
      </c>
      <c r="E61" s="102">
        <v>0</v>
      </c>
      <c r="F61" s="104" t="str">
        <f>'Budget Template Sheet'!B60</f>
        <v>Food &amp; Commissary Supplies</v>
      </c>
      <c r="G61" s="101">
        <f>'Budget Template Sheet'!$C$5</f>
        <v>0</v>
      </c>
      <c r="H61" s="78" cm="1">
        <f t="array" ref="H61">IFERROR(_xlfn.IFS('Budget Template Sheet'!$C$10="JAN",'Budget Template Sheet'!$K$60),0)</f>
        <v>0</v>
      </c>
      <c r="I61" s="78" cm="1">
        <f t="array" ref="I61">IFERROR(_xlfn.IFS('Budget Template Sheet'!$C$10="FEB",'Budget Template Sheet'!$K$60),0)</f>
        <v>0</v>
      </c>
      <c r="J61" s="78" cm="1">
        <f t="array" ref="J61">IFERROR(_xlfn.IFS('Budget Template Sheet'!$C$10="MAR",'Budget Template Sheet'!$K$60),0)</f>
        <v>0</v>
      </c>
      <c r="K61" s="78" cm="1">
        <f t="array" ref="K61">IFERROR(_xlfn.IFS('Budget Template Sheet'!$C$10="APR",'Budget Template Sheet'!$K$60),0)</f>
        <v>0</v>
      </c>
      <c r="L61" s="78" cm="1">
        <f t="array" ref="L61">IFERROR(_xlfn.IFS('Budget Template Sheet'!$C$10="MAY",'Budget Template Sheet'!$K$60),0)</f>
        <v>0</v>
      </c>
      <c r="M61" s="78" cm="1">
        <f t="array" ref="M61">IFERROR(_xlfn.IFS('Budget Template Sheet'!$C$10="JUN",'Budget Template Sheet'!$K$60),0)</f>
        <v>0</v>
      </c>
      <c r="N61" s="78" cm="1">
        <f t="array" ref="N61">IFERROR(_xlfn.IFS('Budget Template Sheet'!$C$10="JUL",'Budget Template Sheet'!$K$60),0)</f>
        <v>0</v>
      </c>
      <c r="O61" s="78" cm="1">
        <f t="array" ref="O61">IFERROR(_xlfn.IFS('Budget Template Sheet'!$C$10="AUG",'Budget Template Sheet'!$K$60),0)</f>
        <v>0</v>
      </c>
      <c r="P61" s="78" cm="1">
        <f t="array" ref="P61">IFERROR(_xlfn.IFS('Budget Template Sheet'!$C$10="SEP",'Budget Template Sheet'!$K$60),0)</f>
        <v>0</v>
      </c>
      <c r="Q61" s="78" cm="1">
        <f t="array" ref="Q61">IFERROR(_xlfn.IFS('Budget Template Sheet'!$C$10="OCT",'Budget Template Sheet'!$K$60),0)</f>
        <v>0</v>
      </c>
      <c r="R61" s="78" cm="1">
        <f t="array" ref="R61">IFERROR(_xlfn.IFS('Budget Template Sheet'!$C$10="NOV",'Budget Template Sheet'!$K$60),0)</f>
        <v>0</v>
      </c>
      <c r="S61" s="78" cm="1">
        <f t="array" ref="S61">IFERROR(_xlfn.IFS('Budget Template Sheet'!$C$10="DEC",'Budget Template Sheet'!$K$60),0)</f>
        <v>0</v>
      </c>
      <c r="T61" s="79">
        <f>SUM(H61:S61)</f>
        <v>0</v>
      </c>
    </row>
    <row r="62" spans="1:20" x14ac:dyDescent="0.25">
      <c r="A62" s="17"/>
      <c r="B62" s="15"/>
      <c r="C62" s="15"/>
      <c r="D62" s="15"/>
      <c r="E62" s="15"/>
      <c r="F62" s="15"/>
      <c r="G62" s="15"/>
    </row>
    <row r="63" spans="1:20" x14ac:dyDescent="0.25">
      <c r="A63" s="77" t="s">
        <v>124</v>
      </c>
      <c r="B63" s="80">
        <v>1</v>
      </c>
      <c r="C63" s="103">
        <f>'Budget Template Sheet'!A61</f>
        <v>8105</v>
      </c>
      <c r="D63" s="80">
        <f>'Budget Template Sheet'!$M$10</f>
        <v>0</v>
      </c>
      <c r="E63" s="102">
        <v>0</v>
      </c>
      <c r="F63" s="104" t="str">
        <f>'Budget Template Sheet'!B61</f>
        <v>Janitorial Supplies</v>
      </c>
      <c r="G63" s="101">
        <f>'Budget Template Sheet'!$C$5</f>
        <v>0</v>
      </c>
      <c r="H63" s="78" cm="1">
        <f t="array" ref="H63">IFERROR(_xlfn.IFS('Budget Template Sheet'!$C$10="JAN",'Budget Template Sheet'!$K$61),0)</f>
        <v>0</v>
      </c>
      <c r="I63" s="78" cm="1">
        <f t="array" ref="I63">IFERROR(_xlfn.IFS('Budget Template Sheet'!$C$10="FEB",'Budget Template Sheet'!$K$61),0)</f>
        <v>0</v>
      </c>
      <c r="J63" s="78" cm="1">
        <f t="array" ref="J63">IFERROR(_xlfn.IFS('Budget Template Sheet'!$C$10="MAR",'Budget Template Sheet'!$K$61),0)</f>
        <v>0</v>
      </c>
      <c r="K63" s="78" cm="1">
        <f t="array" ref="K63">IFERROR(_xlfn.IFS('Budget Template Sheet'!$C$10="APR",'Budget Template Sheet'!$K$61),0)</f>
        <v>0</v>
      </c>
      <c r="L63" s="78" cm="1">
        <f t="array" ref="L63">IFERROR(_xlfn.IFS('Budget Template Sheet'!$C$10="MAY",'Budget Template Sheet'!$K$61),0)</f>
        <v>0</v>
      </c>
      <c r="M63" s="78" cm="1">
        <f t="array" ref="M63">IFERROR(_xlfn.IFS('Budget Template Sheet'!$C$10="JUN",'Budget Template Sheet'!$K$61),0)</f>
        <v>0</v>
      </c>
      <c r="N63" s="78" cm="1">
        <f t="array" ref="N63">IFERROR(_xlfn.IFS('Budget Template Sheet'!$C$10="JUL",'Budget Template Sheet'!$K$61),0)</f>
        <v>0</v>
      </c>
      <c r="O63" s="78" cm="1">
        <f t="array" ref="O63">IFERROR(_xlfn.IFS('Budget Template Sheet'!$C$10="AUG",'Budget Template Sheet'!$K$61),0)</f>
        <v>0</v>
      </c>
      <c r="P63" s="78" cm="1">
        <f t="array" ref="P63">IFERROR(_xlfn.IFS('Budget Template Sheet'!$C$10="SEP",'Budget Template Sheet'!$K$61),0)</f>
        <v>0</v>
      </c>
      <c r="Q63" s="78" cm="1">
        <f t="array" ref="Q63">IFERROR(_xlfn.IFS('Budget Template Sheet'!$C$10="OCT",'Budget Template Sheet'!$K$61),0)</f>
        <v>0</v>
      </c>
      <c r="R63" s="78" cm="1">
        <f t="array" ref="R63">IFERROR(_xlfn.IFS('Budget Template Sheet'!$C$10="NOV",'Budget Template Sheet'!$K$61),0)</f>
        <v>0</v>
      </c>
      <c r="S63" s="78" cm="1">
        <f t="array" ref="S63">IFERROR(_xlfn.IFS('Budget Template Sheet'!$C$10="DEC",'Budget Template Sheet'!$K$61),0)</f>
        <v>0</v>
      </c>
      <c r="T63" s="79">
        <f>SUM(H63:S63)</f>
        <v>0</v>
      </c>
    </row>
    <row r="64" spans="1:20" x14ac:dyDescent="0.25">
      <c r="A64" s="17"/>
      <c r="B64" s="15"/>
      <c r="C64" s="15"/>
      <c r="D64" s="15"/>
      <c r="E64" s="15"/>
      <c r="F64" s="15"/>
      <c r="G64" s="15"/>
    </row>
    <row r="65" spans="1:20" x14ac:dyDescent="0.25">
      <c r="A65" s="77" t="s">
        <v>124</v>
      </c>
      <c r="B65" s="80">
        <v>1</v>
      </c>
      <c r="C65" s="103">
        <f>'Budget Template Sheet'!A62</f>
        <v>8106</v>
      </c>
      <c r="D65" s="80">
        <f>'Budget Template Sheet'!$M$10</f>
        <v>0</v>
      </c>
      <c r="E65" s="102">
        <v>0</v>
      </c>
      <c r="F65" s="104" t="str">
        <f>'Budget Template Sheet'!B62</f>
        <v>Office Supplies</v>
      </c>
      <c r="G65" s="101">
        <f>'Budget Template Sheet'!$C$5</f>
        <v>0</v>
      </c>
      <c r="H65" s="78" cm="1">
        <f t="array" ref="H65">IFERROR(_xlfn.IFS('Budget Template Sheet'!$C$10="JAN",'Budget Template Sheet'!$K$62),0)</f>
        <v>0</v>
      </c>
      <c r="I65" s="78" cm="1">
        <f t="array" ref="I65">IFERROR(_xlfn.IFS('Budget Template Sheet'!$C$10="FEB",'Budget Template Sheet'!$K$62),0)</f>
        <v>0</v>
      </c>
      <c r="J65" s="78" cm="1">
        <f t="array" ref="J65">IFERROR(_xlfn.IFS('Budget Template Sheet'!$C$10="MAR",'Budget Template Sheet'!$K$62),0)</f>
        <v>0</v>
      </c>
      <c r="K65" s="78" cm="1">
        <f t="array" ref="K65">IFERROR(_xlfn.IFS('Budget Template Sheet'!$C$10="APR",'Budget Template Sheet'!$K$62),0)</f>
        <v>0</v>
      </c>
      <c r="L65" s="78" cm="1">
        <f t="array" ref="L65">IFERROR(_xlfn.IFS('Budget Template Sheet'!$C$10="MAY",'Budget Template Sheet'!$K$62),0)</f>
        <v>0</v>
      </c>
      <c r="M65" s="78" cm="1">
        <f t="array" ref="M65">IFERROR(_xlfn.IFS('Budget Template Sheet'!$C$10="JUN",'Budget Template Sheet'!$K$62),0)</f>
        <v>0</v>
      </c>
      <c r="N65" s="78" cm="1">
        <f t="array" ref="N65">IFERROR(_xlfn.IFS('Budget Template Sheet'!$C$10="JUL",'Budget Template Sheet'!$K$62),0)</f>
        <v>0</v>
      </c>
      <c r="O65" s="78" cm="1">
        <f t="array" ref="O65">IFERROR(_xlfn.IFS('Budget Template Sheet'!$C$10="AUG",'Budget Template Sheet'!$K$62),0)</f>
        <v>0</v>
      </c>
      <c r="P65" s="78" cm="1">
        <f t="array" ref="P65">IFERROR(_xlfn.IFS('Budget Template Sheet'!$C$10="SEP",'Budget Template Sheet'!$K$62),0)</f>
        <v>0</v>
      </c>
      <c r="Q65" s="78" cm="1">
        <f t="array" ref="Q65">IFERROR(_xlfn.IFS('Budget Template Sheet'!$C$10="OCT",'Budget Template Sheet'!$K$62),0)</f>
        <v>0</v>
      </c>
      <c r="R65" s="78" cm="1">
        <f t="array" ref="R65">IFERROR(_xlfn.IFS('Budget Template Sheet'!$C$10="NOV",'Budget Template Sheet'!$K$62),0)</f>
        <v>0</v>
      </c>
      <c r="S65" s="78" cm="1">
        <f t="array" ref="S65">IFERROR(_xlfn.IFS('Budget Template Sheet'!$C$10="DEC",'Budget Template Sheet'!$K$62),0)</f>
        <v>0</v>
      </c>
      <c r="T65" s="79">
        <f>SUM(H65:S65)</f>
        <v>0</v>
      </c>
    </row>
    <row r="66" spans="1:20" x14ac:dyDescent="0.25">
      <c r="A66" s="17"/>
      <c r="B66" s="15"/>
      <c r="C66" s="15"/>
      <c r="D66" s="15"/>
      <c r="E66" s="15"/>
      <c r="F66" s="15"/>
      <c r="G66" s="15"/>
    </row>
    <row r="67" spans="1:20" x14ac:dyDescent="0.25">
      <c r="A67" s="77" t="s">
        <v>124</v>
      </c>
      <c r="B67" s="80">
        <v>1</v>
      </c>
      <c r="C67" s="103">
        <f>'Budget Template Sheet'!A63</f>
        <v>8131</v>
      </c>
      <c r="D67" s="80">
        <f>'Budget Template Sheet'!$M$10</f>
        <v>0</v>
      </c>
      <c r="E67" s="102">
        <v>0</v>
      </c>
      <c r="F67" s="104" t="str">
        <f>'Budget Template Sheet'!B63</f>
        <v>Other Supplies</v>
      </c>
      <c r="G67" s="101">
        <f>'Budget Template Sheet'!$C$5</f>
        <v>0</v>
      </c>
      <c r="H67" s="78" cm="1">
        <f t="array" ref="H67">IFERROR(_xlfn.IFS('Budget Template Sheet'!$C$10="JAN",'Budget Template Sheet'!$K$63),0)</f>
        <v>0</v>
      </c>
      <c r="I67" s="78" cm="1">
        <f t="array" ref="I67">IFERROR(_xlfn.IFS('Budget Template Sheet'!$C$10="FEB",'Budget Template Sheet'!$K$63),0)</f>
        <v>0</v>
      </c>
      <c r="J67" s="78" cm="1">
        <f t="array" ref="J67">IFERROR(_xlfn.IFS('Budget Template Sheet'!$C$10="MAR",'Budget Template Sheet'!$K$63),0)</f>
        <v>0</v>
      </c>
      <c r="K67" s="78" cm="1">
        <f t="array" ref="K67">IFERROR(_xlfn.IFS('Budget Template Sheet'!$C$10="APR",'Budget Template Sheet'!$K$63),0)</f>
        <v>0</v>
      </c>
      <c r="L67" s="78" cm="1">
        <f t="array" ref="L67">IFERROR(_xlfn.IFS('Budget Template Sheet'!$C$10="MAY",'Budget Template Sheet'!$K$63),0)</f>
        <v>0</v>
      </c>
      <c r="M67" s="78" cm="1">
        <f t="array" ref="M67">IFERROR(_xlfn.IFS('Budget Template Sheet'!$C$10="JUN",'Budget Template Sheet'!$K$63),0)</f>
        <v>0</v>
      </c>
      <c r="N67" s="78" cm="1">
        <f t="array" ref="N67">IFERROR(_xlfn.IFS('Budget Template Sheet'!$C$10="JUL",'Budget Template Sheet'!$K$63),0)</f>
        <v>0</v>
      </c>
      <c r="O67" s="78" cm="1">
        <f t="array" ref="O67">IFERROR(_xlfn.IFS('Budget Template Sheet'!$C$10="AUG",'Budget Template Sheet'!$K$63),0)</f>
        <v>0</v>
      </c>
      <c r="P67" s="78" cm="1">
        <f t="array" ref="P67">IFERROR(_xlfn.IFS('Budget Template Sheet'!$C$10="SEP",'Budget Template Sheet'!$K$63),0)</f>
        <v>0</v>
      </c>
      <c r="Q67" s="78" cm="1">
        <f t="array" ref="Q67">IFERROR(_xlfn.IFS('Budget Template Sheet'!$C$10="OCT",'Budget Template Sheet'!$K$63),0)</f>
        <v>0</v>
      </c>
      <c r="R67" s="78" cm="1">
        <f t="array" ref="R67">IFERROR(_xlfn.IFS('Budget Template Sheet'!$C$10="NOV",'Budget Template Sheet'!$K$63),0)</f>
        <v>0</v>
      </c>
      <c r="S67" s="78" cm="1">
        <f t="array" ref="S67">IFERROR(_xlfn.IFS('Budget Template Sheet'!$C$10="DEC",'Budget Template Sheet'!$K$63),0)</f>
        <v>0</v>
      </c>
      <c r="T67" s="79">
        <f>SUM(H67:S67)</f>
        <v>0</v>
      </c>
    </row>
    <row r="68" spans="1:20" x14ac:dyDescent="0.25">
      <c r="A68" s="17"/>
      <c r="B68" s="15"/>
      <c r="C68" s="15"/>
      <c r="D68" s="15"/>
      <c r="E68" s="15"/>
      <c r="F68" s="15"/>
      <c r="G68" s="15"/>
    </row>
    <row r="69" spans="1:20" x14ac:dyDescent="0.25">
      <c r="A69" s="77" t="s">
        <v>124</v>
      </c>
      <c r="B69" s="80">
        <v>1</v>
      </c>
      <c r="C69" s="103">
        <f>'Budget Template Sheet'!A64</f>
        <v>8201</v>
      </c>
      <c r="D69" s="80">
        <f>'Budget Template Sheet'!$M$10</f>
        <v>0</v>
      </c>
      <c r="E69" s="102">
        <v>0</v>
      </c>
      <c r="F69" s="104" t="str">
        <f>'Budget Template Sheet'!B64</f>
        <v>Telephone</v>
      </c>
      <c r="G69" s="101">
        <f>'Budget Template Sheet'!$C$5</f>
        <v>0</v>
      </c>
      <c r="H69" s="78" cm="1">
        <f t="array" ref="H69">IFERROR(_xlfn.IFS('Budget Template Sheet'!$C$10="JAN",'Budget Template Sheet'!$K$64),0)</f>
        <v>0</v>
      </c>
      <c r="I69" s="78" cm="1">
        <f t="array" ref="I69">IFERROR(_xlfn.IFS('Budget Template Sheet'!$C$10="FEB",'Budget Template Sheet'!$K$64),0)</f>
        <v>0</v>
      </c>
      <c r="J69" s="78" cm="1">
        <f t="array" ref="J69">IFERROR(_xlfn.IFS('Budget Template Sheet'!$C$10="MAR",'Budget Template Sheet'!$K$64),0)</f>
        <v>0</v>
      </c>
      <c r="K69" s="78" cm="1">
        <f t="array" ref="K69">IFERROR(_xlfn.IFS('Budget Template Sheet'!$C$10="APR",'Budget Template Sheet'!$K$64),0)</f>
        <v>0</v>
      </c>
      <c r="L69" s="78" cm="1">
        <f t="array" ref="L69">IFERROR(_xlfn.IFS('Budget Template Sheet'!$C$10="MAY",'Budget Template Sheet'!$K$64),0)</f>
        <v>0</v>
      </c>
      <c r="M69" s="78" cm="1">
        <f t="array" ref="M69">IFERROR(_xlfn.IFS('Budget Template Sheet'!$C$10="JUN",'Budget Template Sheet'!$K$64),0)</f>
        <v>0</v>
      </c>
      <c r="N69" s="78" cm="1">
        <f t="array" ref="N69">IFERROR(_xlfn.IFS('Budget Template Sheet'!$C$10="JUL",'Budget Template Sheet'!$K$64),0)</f>
        <v>0</v>
      </c>
      <c r="O69" s="78" cm="1">
        <f t="array" ref="O69">IFERROR(_xlfn.IFS('Budget Template Sheet'!$C$10="AUG",'Budget Template Sheet'!$K$64),0)</f>
        <v>0</v>
      </c>
      <c r="P69" s="78" cm="1">
        <f t="array" ref="P69">IFERROR(_xlfn.IFS('Budget Template Sheet'!$C$10="SEP",'Budget Template Sheet'!$K$64),0)</f>
        <v>0</v>
      </c>
      <c r="Q69" s="78" cm="1">
        <f t="array" ref="Q69">IFERROR(_xlfn.IFS('Budget Template Sheet'!$C$10="OCT",'Budget Template Sheet'!$K$64),0)</f>
        <v>0</v>
      </c>
      <c r="R69" s="78" cm="1">
        <f t="array" ref="R69">IFERROR(_xlfn.IFS('Budget Template Sheet'!$C$10="NOV",'Budget Template Sheet'!$K$64),0)</f>
        <v>0</v>
      </c>
      <c r="S69" s="78" cm="1">
        <f t="array" ref="S69">IFERROR(_xlfn.IFS('Budget Template Sheet'!$C$10="DEC",'Budget Template Sheet'!$K$64),0)</f>
        <v>0</v>
      </c>
      <c r="T69" s="79">
        <f>SUM(H69:S69)</f>
        <v>0</v>
      </c>
    </row>
    <row r="70" spans="1:20" x14ac:dyDescent="0.25">
      <c r="A70" s="17"/>
      <c r="B70" s="15"/>
      <c r="C70" s="15"/>
      <c r="D70" s="15"/>
      <c r="E70" s="15"/>
      <c r="F70" s="15"/>
      <c r="G70" s="15"/>
    </row>
    <row r="71" spans="1:20" x14ac:dyDescent="0.25">
      <c r="A71" s="77" t="s">
        <v>124</v>
      </c>
      <c r="B71" s="80">
        <v>1</v>
      </c>
      <c r="C71" s="103">
        <f>'Budget Template Sheet'!A65</f>
        <v>8301</v>
      </c>
      <c r="D71" s="80">
        <f>'Budget Template Sheet'!$M$10</f>
        <v>0</v>
      </c>
      <c r="E71" s="102">
        <v>0</v>
      </c>
      <c r="F71" s="104" t="str">
        <f>'Budget Template Sheet'!B65</f>
        <v>Postage</v>
      </c>
      <c r="G71" s="101">
        <f>'Budget Template Sheet'!$C$5</f>
        <v>0</v>
      </c>
      <c r="H71" s="78" cm="1">
        <f t="array" ref="H71">IFERROR(_xlfn.IFS('Budget Template Sheet'!$C$10="JAN",'Budget Template Sheet'!$K$65),0)</f>
        <v>0</v>
      </c>
      <c r="I71" s="78" cm="1">
        <f t="array" ref="I71">IFERROR(_xlfn.IFS('Budget Template Sheet'!$C$10="FEB",'Budget Template Sheet'!$K$65),0)</f>
        <v>0</v>
      </c>
      <c r="J71" s="78" cm="1">
        <f t="array" ref="J71">IFERROR(_xlfn.IFS('Budget Template Sheet'!$C$10="MAR",'Budget Template Sheet'!$K$65),0)</f>
        <v>0</v>
      </c>
      <c r="K71" s="78" cm="1">
        <f t="array" ref="K71">IFERROR(_xlfn.IFS('Budget Template Sheet'!$C$10="APR",'Budget Template Sheet'!$K$65),0)</f>
        <v>0</v>
      </c>
      <c r="L71" s="78" cm="1">
        <f t="array" ref="L71">IFERROR(_xlfn.IFS('Budget Template Sheet'!$C$10="MAY",'Budget Template Sheet'!$K$65),0)</f>
        <v>0</v>
      </c>
      <c r="M71" s="78" cm="1">
        <f t="array" ref="M71">IFERROR(_xlfn.IFS('Budget Template Sheet'!$C$10="JUN",'Budget Template Sheet'!$K$65),0)</f>
        <v>0</v>
      </c>
      <c r="N71" s="78" cm="1">
        <f t="array" ref="N71">IFERROR(_xlfn.IFS('Budget Template Sheet'!$C$10="JUL",'Budget Template Sheet'!$K$65),0)</f>
        <v>0</v>
      </c>
      <c r="O71" s="78" cm="1">
        <f t="array" ref="O71">IFERROR(_xlfn.IFS('Budget Template Sheet'!$C$10="AUG",'Budget Template Sheet'!$K$65),0)</f>
        <v>0</v>
      </c>
      <c r="P71" s="78" cm="1">
        <f t="array" ref="P71">IFERROR(_xlfn.IFS('Budget Template Sheet'!$C$10="SEP",'Budget Template Sheet'!$K$65),0)</f>
        <v>0</v>
      </c>
      <c r="Q71" s="78" cm="1">
        <f t="array" ref="Q71">IFERROR(_xlfn.IFS('Budget Template Sheet'!$C$10="OCT",'Budget Template Sheet'!$K$65),0)</f>
        <v>0</v>
      </c>
      <c r="R71" s="78" cm="1">
        <f t="array" ref="R71">IFERROR(_xlfn.IFS('Budget Template Sheet'!$C$10="NOV",'Budget Template Sheet'!$K$65),0)</f>
        <v>0</v>
      </c>
      <c r="S71" s="78" cm="1">
        <f t="array" ref="S71">IFERROR(_xlfn.IFS('Budget Template Sheet'!$C$10="DEC",'Budget Template Sheet'!$K$65),0)</f>
        <v>0</v>
      </c>
      <c r="T71" s="79">
        <f>SUM(H71:S71)</f>
        <v>0</v>
      </c>
    </row>
    <row r="72" spans="1:20" x14ac:dyDescent="0.25">
      <c r="A72" s="17"/>
      <c r="B72" s="15"/>
      <c r="C72" s="15"/>
      <c r="D72" s="15"/>
      <c r="E72" s="15"/>
      <c r="F72" s="15"/>
      <c r="G72" s="15"/>
    </row>
    <row r="73" spans="1:20" x14ac:dyDescent="0.25">
      <c r="A73" s="77" t="s">
        <v>124</v>
      </c>
      <c r="B73" s="80">
        <v>1</v>
      </c>
      <c r="C73" s="103">
        <f>'Budget Template Sheet'!A66</f>
        <v>8402</v>
      </c>
      <c r="D73" s="80">
        <f>'Budget Template Sheet'!$M$10</f>
        <v>0</v>
      </c>
      <c r="E73" s="102">
        <v>0</v>
      </c>
      <c r="F73" s="104" t="str">
        <f>'Budget Template Sheet'!B66</f>
        <v>Site or Facility Rental</v>
      </c>
      <c r="G73" s="101">
        <f>'Budget Template Sheet'!$C$5</f>
        <v>0</v>
      </c>
      <c r="H73" s="78" cm="1">
        <f t="array" ref="H73">IFERROR(_xlfn.IFS('Budget Template Sheet'!$C$10="JAN",'Budget Template Sheet'!$K$66),0)</f>
        <v>0</v>
      </c>
      <c r="I73" s="78" cm="1">
        <f t="array" ref="I73">IFERROR(_xlfn.IFS('Budget Template Sheet'!$C$10="FEB",'Budget Template Sheet'!$K$66),0)</f>
        <v>0</v>
      </c>
      <c r="J73" s="78" cm="1">
        <f t="array" ref="J73">IFERROR(_xlfn.IFS('Budget Template Sheet'!$C$10="MAR",'Budget Template Sheet'!$K$66),0)</f>
        <v>0</v>
      </c>
      <c r="K73" s="78" cm="1">
        <f t="array" ref="K73">IFERROR(_xlfn.IFS('Budget Template Sheet'!$C$10="APR",'Budget Template Sheet'!$K$66),0)</f>
        <v>0</v>
      </c>
      <c r="L73" s="78" cm="1">
        <f t="array" ref="L73">IFERROR(_xlfn.IFS('Budget Template Sheet'!$C$10="MAY",'Budget Template Sheet'!$K$66),0)</f>
        <v>0</v>
      </c>
      <c r="M73" s="78" cm="1">
        <f t="array" ref="M73">IFERROR(_xlfn.IFS('Budget Template Sheet'!$C$10="JUN",'Budget Template Sheet'!$K$66),0)</f>
        <v>0</v>
      </c>
      <c r="N73" s="78" cm="1">
        <f t="array" ref="N73">IFERROR(_xlfn.IFS('Budget Template Sheet'!$C$10="JUL",'Budget Template Sheet'!$K$66),0)</f>
        <v>0</v>
      </c>
      <c r="O73" s="78" cm="1">
        <f t="array" ref="O73">IFERROR(_xlfn.IFS('Budget Template Sheet'!$C$10="AUG",'Budget Template Sheet'!$K$66),0)</f>
        <v>0</v>
      </c>
      <c r="P73" s="78" cm="1">
        <f t="array" ref="P73">IFERROR(_xlfn.IFS('Budget Template Sheet'!$C$10="SEP",'Budget Template Sheet'!$K$66),0)</f>
        <v>0</v>
      </c>
      <c r="Q73" s="78" cm="1">
        <f t="array" ref="Q73">IFERROR(_xlfn.IFS('Budget Template Sheet'!$C$10="OCT",'Budget Template Sheet'!$K$66),0)</f>
        <v>0</v>
      </c>
      <c r="R73" s="78" cm="1">
        <f t="array" ref="R73">IFERROR(_xlfn.IFS('Budget Template Sheet'!$C$10="NOV",'Budget Template Sheet'!$K$66),0)</f>
        <v>0</v>
      </c>
      <c r="S73" s="78" cm="1">
        <f t="array" ref="S73">IFERROR(_xlfn.IFS('Budget Template Sheet'!$C$10="DEC",'Budget Template Sheet'!$K$66),0)</f>
        <v>0</v>
      </c>
      <c r="T73" s="79">
        <f>SUM(H73:S73)</f>
        <v>0</v>
      </c>
    </row>
    <row r="74" spans="1:20" x14ac:dyDescent="0.25">
      <c r="A74" s="17"/>
      <c r="B74" s="15"/>
      <c r="C74" s="15"/>
      <c r="D74" s="15"/>
      <c r="E74" s="15"/>
      <c r="F74" s="15"/>
      <c r="G74" s="15"/>
    </row>
    <row r="75" spans="1:20" x14ac:dyDescent="0.25">
      <c r="A75" s="77" t="s">
        <v>124</v>
      </c>
      <c r="B75" s="80">
        <v>1</v>
      </c>
      <c r="C75" s="103">
        <f>'Budget Template Sheet'!A67</f>
        <v>8408</v>
      </c>
      <c r="D75" s="80">
        <f>'Budget Template Sheet'!$M$10</f>
        <v>0</v>
      </c>
      <c r="E75" s="102">
        <v>0</v>
      </c>
      <c r="F75" s="104" t="str">
        <f>'Budget Template Sheet'!B67</f>
        <v>Water &amp; Sewer (Includes Port-a-Potties)</v>
      </c>
      <c r="G75" s="101">
        <f>'Budget Template Sheet'!$C$5</f>
        <v>0</v>
      </c>
      <c r="H75" s="78" cm="1">
        <f t="array" ref="H75">IFERROR(_xlfn.IFS('Budget Template Sheet'!$C$10="JAN",'Budget Template Sheet'!$K$67),0)</f>
        <v>0</v>
      </c>
      <c r="I75" s="78" cm="1">
        <f t="array" ref="I75">IFERROR(_xlfn.IFS('Budget Template Sheet'!$C$10="FEB",'Budget Template Sheet'!$K$67),0)</f>
        <v>0</v>
      </c>
      <c r="J75" s="78" cm="1">
        <f t="array" ref="J75">IFERROR(_xlfn.IFS('Budget Template Sheet'!$C$10="MAR",'Budget Template Sheet'!$K$67),0)</f>
        <v>0</v>
      </c>
      <c r="K75" s="78" cm="1">
        <f t="array" ref="K75">IFERROR(_xlfn.IFS('Budget Template Sheet'!$C$10="APR",'Budget Template Sheet'!$K$67),0)</f>
        <v>0</v>
      </c>
      <c r="L75" s="78" cm="1">
        <f t="array" ref="L75">IFERROR(_xlfn.IFS('Budget Template Sheet'!$C$10="MAY",'Budget Template Sheet'!$K$67),0)</f>
        <v>0</v>
      </c>
      <c r="M75" s="78" cm="1">
        <f t="array" ref="M75">IFERROR(_xlfn.IFS('Budget Template Sheet'!$C$10="JUN",'Budget Template Sheet'!$K$67),0)</f>
        <v>0</v>
      </c>
      <c r="N75" s="78" cm="1">
        <f t="array" ref="N75">IFERROR(_xlfn.IFS('Budget Template Sheet'!$C$10="JUL",'Budget Template Sheet'!$K$67),0)</f>
        <v>0</v>
      </c>
      <c r="O75" s="78" cm="1">
        <f t="array" ref="O75">IFERROR(_xlfn.IFS('Budget Template Sheet'!$C$10="AUG",'Budget Template Sheet'!$K$67),0)</f>
        <v>0</v>
      </c>
      <c r="P75" s="78" cm="1">
        <f t="array" ref="P75">IFERROR(_xlfn.IFS('Budget Template Sheet'!$C$10="SEP",'Budget Template Sheet'!$K$67),0)</f>
        <v>0</v>
      </c>
      <c r="Q75" s="78" cm="1">
        <f t="array" ref="Q75">IFERROR(_xlfn.IFS('Budget Template Sheet'!$C$10="OCT",'Budget Template Sheet'!$K$67),0)</f>
        <v>0</v>
      </c>
      <c r="R75" s="78" cm="1">
        <f t="array" ref="R75">IFERROR(_xlfn.IFS('Budget Template Sheet'!$C$10="NOV",'Budget Template Sheet'!$K$67),0)</f>
        <v>0</v>
      </c>
      <c r="S75" s="78" cm="1">
        <f t="array" ref="S75">IFERROR(_xlfn.IFS('Budget Template Sheet'!$C$10="DEC",'Budget Template Sheet'!$K$67),0)</f>
        <v>0</v>
      </c>
      <c r="T75" s="79">
        <f>SUM(H75:S75)</f>
        <v>0</v>
      </c>
    </row>
    <row r="76" spans="1:20" x14ac:dyDescent="0.25">
      <c r="A76" s="17"/>
      <c r="B76" s="15"/>
      <c r="C76" s="15"/>
      <c r="D76" s="15"/>
      <c r="E76" s="15"/>
      <c r="F76" s="15"/>
      <c r="G76" s="15"/>
    </row>
    <row r="77" spans="1:20" x14ac:dyDescent="0.25">
      <c r="A77" s="77" t="s">
        <v>124</v>
      </c>
      <c r="B77" s="80">
        <v>1</v>
      </c>
      <c r="C77" s="103">
        <f>'Budget Template Sheet'!A68</f>
        <v>8409</v>
      </c>
      <c r="D77" s="80">
        <f>'Budget Template Sheet'!$M$10</f>
        <v>0</v>
      </c>
      <c r="E77" s="102">
        <v>0</v>
      </c>
      <c r="F77" s="104" t="str">
        <f>'Budget Template Sheet'!B68</f>
        <v>Cleaning Contracts</v>
      </c>
      <c r="G77" s="101">
        <f>'Budget Template Sheet'!$C$5</f>
        <v>0</v>
      </c>
      <c r="H77" s="78" cm="1">
        <f t="array" ref="H77">IFERROR(_xlfn.IFS('Budget Template Sheet'!$C$10="JAN",'Budget Template Sheet'!$K$68),0)</f>
        <v>0</v>
      </c>
      <c r="I77" s="78" cm="1">
        <f t="array" ref="I77">IFERROR(_xlfn.IFS('Budget Template Sheet'!$C$10="FEB",'Budget Template Sheet'!$K$68),0)</f>
        <v>0</v>
      </c>
      <c r="J77" s="78" cm="1">
        <f t="array" ref="J77">IFERROR(_xlfn.IFS('Budget Template Sheet'!$C$10="MAR",'Budget Template Sheet'!$K$68),0)</f>
        <v>0</v>
      </c>
      <c r="K77" s="78" cm="1">
        <f t="array" ref="K77">IFERROR(_xlfn.IFS('Budget Template Sheet'!$C$10="APR",'Budget Template Sheet'!$K$68),0)</f>
        <v>0</v>
      </c>
      <c r="L77" s="78" cm="1">
        <f t="array" ref="L77">IFERROR(_xlfn.IFS('Budget Template Sheet'!$C$10="MAY",'Budget Template Sheet'!$K$68),0)</f>
        <v>0</v>
      </c>
      <c r="M77" s="78" cm="1">
        <f t="array" ref="M77">IFERROR(_xlfn.IFS('Budget Template Sheet'!$C$10="JUN",'Budget Template Sheet'!$K$68),0)</f>
        <v>0</v>
      </c>
      <c r="N77" s="78" cm="1">
        <f t="array" ref="N77">IFERROR(_xlfn.IFS('Budget Template Sheet'!$C$10="JUL",'Budget Template Sheet'!$K$68),0)</f>
        <v>0</v>
      </c>
      <c r="O77" s="78" cm="1">
        <f t="array" ref="O77">IFERROR(_xlfn.IFS('Budget Template Sheet'!$C$10="AUG",'Budget Template Sheet'!$K$68),0)</f>
        <v>0</v>
      </c>
      <c r="P77" s="78" cm="1">
        <f t="array" ref="P77">IFERROR(_xlfn.IFS('Budget Template Sheet'!$C$10="SEP",'Budget Template Sheet'!$K$68),0)</f>
        <v>0</v>
      </c>
      <c r="Q77" s="78" cm="1">
        <f t="array" ref="Q77">IFERROR(_xlfn.IFS('Budget Template Sheet'!$C$10="OCT",'Budget Template Sheet'!$K$68),0)</f>
        <v>0</v>
      </c>
      <c r="R77" s="78" cm="1">
        <f t="array" ref="R77">IFERROR(_xlfn.IFS('Budget Template Sheet'!$C$10="NOV",'Budget Template Sheet'!$K$68),0)</f>
        <v>0</v>
      </c>
      <c r="S77" s="78" cm="1">
        <f t="array" ref="S77">IFERROR(_xlfn.IFS('Budget Template Sheet'!$C$10="DEC",'Budget Template Sheet'!$K$68),0)</f>
        <v>0</v>
      </c>
      <c r="T77" s="79">
        <f>SUM(H77:S77)</f>
        <v>0</v>
      </c>
    </row>
    <row r="78" spans="1:20" x14ac:dyDescent="0.25">
      <c r="A78" s="17"/>
      <c r="B78" s="15"/>
      <c r="C78" s="15"/>
      <c r="D78" s="15"/>
      <c r="E78" s="15"/>
      <c r="F78" s="15"/>
      <c r="G78" s="15"/>
    </row>
    <row r="79" spans="1:20" x14ac:dyDescent="0.25">
      <c r="A79" s="77" t="s">
        <v>124</v>
      </c>
      <c r="B79" s="80">
        <v>1</v>
      </c>
      <c r="C79" s="103">
        <f>'Budget Template Sheet'!A69</f>
        <v>8501</v>
      </c>
      <c r="D79" s="80">
        <f>'Budget Template Sheet'!$M$10</f>
        <v>0</v>
      </c>
      <c r="E79" s="102">
        <v>0</v>
      </c>
      <c r="F79" s="104" t="str">
        <f>'Budget Template Sheet'!B70</f>
        <v>Rental of Equipment</v>
      </c>
      <c r="G79" s="101">
        <f>'Budget Template Sheet'!$C$5</f>
        <v>0</v>
      </c>
      <c r="H79" s="78" cm="1">
        <f t="array" ref="H79">IFERROR(_xlfn.IFS('Budget Template Sheet'!$C$10="JAN",SUM('Budget Template Sheet'!$K$69,'Budget Template Sheet'!$K$70)),0)</f>
        <v>0</v>
      </c>
      <c r="I79" s="78" cm="1">
        <f t="array" ref="I79">IFERROR(_xlfn.IFS('Budget Template Sheet'!$C$10="FEB",SUM('Budget Template Sheet'!$K$69,'Budget Template Sheet'!$K$70)),0)</f>
        <v>0</v>
      </c>
      <c r="J79" s="78" cm="1">
        <f t="array" ref="J79">IFERROR(_xlfn.IFS('Budget Template Sheet'!$C$10="MAR",SUM('Budget Template Sheet'!$K$69,'Budget Template Sheet'!$K$70)),0)</f>
        <v>0</v>
      </c>
      <c r="K79" s="78" cm="1">
        <f t="array" ref="K79">IFERROR(_xlfn.IFS('Budget Template Sheet'!$C$10="APR",SUM('Budget Template Sheet'!$K$69,'Budget Template Sheet'!$K$70)),0)</f>
        <v>0</v>
      </c>
      <c r="L79" s="78" cm="1">
        <f t="array" ref="L79">IFERROR(_xlfn.IFS('Budget Template Sheet'!$C$10="MAY",SUM('Budget Template Sheet'!$K$69,'Budget Template Sheet'!$K$70)),0)</f>
        <v>0</v>
      </c>
      <c r="M79" s="78" cm="1">
        <f t="array" ref="M79">IFERROR(_xlfn.IFS('Budget Template Sheet'!$C$10="JUN",SUM('Budget Template Sheet'!$K$69,'Budget Template Sheet'!$K$70)),0)</f>
        <v>0</v>
      </c>
      <c r="N79" s="78" cm="1">
        <f t="array" ref="N79">IFERROR(_xlfn.IFS('Budget Template Sheet'!$C$10="JUL",SUM('Budget Template Sheet'!$K$69,'Budget Template Sheet'!$K$70)),0)</f>
        <v>0</v>
      </c>
      <c r="O79" s="78" cm="1">
        <f t="array" ref="O79">IFERROR(_xlfn.IFS('Budget Template Sheet'!$C$10="AUG",SUM('Budget Template Sheet'!$K$69,'Budget Template Sheet'!$K$70)),0)</f>
        <v>0</v>
      </c>
      <c r="P79" s="78" cm="1">
        <f t="array" ref="P79">IFERROR(_xlfn.IFS('Budget Template Sheet'!$C$10="SEP",SUM('Budget Template Sheet'!$K$69,'Budget Template Sheet'!$K$70)),0)</f>
        <v>0</v>
      </c>
      <c r="Q79" s="78" cm="1">
        <f t="array" ref="Q79">IFERROR(_xlfn.IFS('Budget Template Sheet'!$C$10="OCT",SUM('Budget Template Sheet'!$K$69,'Budget Template Sheet'!$K$70)),0)</f>
        <v>0</v>
      </c>
      <c r="R79" s="78" cm="1">
        <f t="array" ref="R79">IFERROR(_xlfn.IFS('Budget Template Sheet'!$C$10="NOV",SUM('Budget Template Sheet'!$K$69,'Budget Template Sheet'!$K$70)),0)</f>
        <v>0</v>
      </c>
      <c r="S79" s="78" cm="1">
        <f t="array" ref="S79">IFERROR(_xlfn.IFS('Budget Template Sheet'!$C$10="DEC",SUM('Budget Template Sheet'!$K$69,'Budget Template Sheet'!$K$70)),0)</f>
        <v>0</v>
      </c>
      <c r="T79" s="79">
        <f>SUM(H79:S79)</f>
        <v>0</v>
      </c>
    </row>
    <row r="80" spans="1:20" x14ac:dyDescent="0.25">
      <c r="A80" s="17"/>
      <c r="B80" s="15"/>
      <c r="C80" s="15"/>
      <c r="D80" s="15"/>
      <c r="E80" s="15"/>
      <c r="F80" s="15"/>
      <c r="G80" s="15"/>
    </row>
    <row r="81" spans="1:20" x14ac:dyDescent="0.25">
      <c r="A81" s="77" t="s">
        <v>124</v>
      </c>
      <c r="B81" s="80">
        <v>1</v>
      </c>
      <c r="C81" s="103">
        <f>'Budget Template Sheet'!A71</f>
        <v>8601</v>
      </c>
      <c r="D81" s="80">
        <f>'Budget Template Sheet'!$M$10</f>
        <v>0</v>
      </c>
      <c r="E81" s="102">
        <v>0</v>
      </c>
      <c r="F81" s="104" t="str">
        <f>'Budget Template Sheet'!B71</f>
        <v>In-house Printing</v>
      </c>
      <c r="G81" s="101">
        <f>'Budget Template Sheet'!$C$5</f>
        <v>0</v>
      </c>
      <c r="H81" s="78" cm="1">
        <f t="array" ref="H81">IFERROR(_xlfn.IFS('Budget Template Sheet'!$C$10="JAN",'Budget Template Sheet'!$K$71),0)</f>
        <v>0</v>
      </c>
      <c r="I81" s="78" cm="1">
        <f t="array" ref="I81">IFERROR(_xlfn.IFS('Budget Template Sheet'!$C$10="FEB",'Budget Template Sheet'!$K$71),0)</f>
        <v>0</v>
      </c>
      <c r="J81" s="78" cm="1">
        <f t="array" ref="J81">IFERROR(_xlfn.IFS('Budget Template Sheet'!$C$10="MAR",'Budget Template Sheet'!$K$71),0)</f>
        <v>0</v>
      </c>
      <c r="K81" s="78" cm="1">
        <f t="array" ref="K81">IFERROR(_xlfn.IFS('Budget Template Sheet'!$C$10="APR",'Budget Template Sheet'!$K$71),0)</f>
        <v>0</v>
      </c>
      <c r="L81" s="78" cm="1">
        <f t="array" ref="L81">IFERROR(_xlfn.IFS('Budget Template Sheet'!$C$10="MAY",'Budget Template Sheet'!$K$71),0)</f>
        <v>0</v>
      </c>
      <c r="M81" s="78" cm="1">
        <f t="array" ref="M81">IFERROR(_xlfn.IFS('Budget Template Sheet'!$C$10="JUN",'Budget Template Sheet'!$K$71),0)</f>
        <v>0</v>
      </c>
      <c r="N81" s="78" cm="1">
        <f t="array" ref="N81">IFERROR(_xlfn.IFS('Budget Template Sheet'!$C$10="JUL",'Budget Template Sheet'!$K$71),0)</f>
        <v>0</v>
      </c>
      <c r="O81" s="78" cm="1">
        <f t="array" ref="O81">IFERROR(_xlfn.IFS('Budget Template Sheet'!$C$10="AUG",'Budget Template Sheet'!$K$71),0)</f>
        <v>0</v>
      </c>
      <c r="P81" s="78" cm="1">
        <f t="array" ref="P81">IFERROR(_xlfn.IFS('Budget Template Sheet'!$C$10="SEP",'Budget Template Sheet'!$K$71),0)</f>
        <v>0</v>
      </c>
      <c r="Q81" s="78" cm="1">
        <f t="array" ref="Q81">IFERROR(_xlfn.IFS('Budget Template Sheet'!$C$10="OCT",'Budget Template Sheet'!$K$71),0)</f>
        <v>0</v>
      </c>
      <c r="R81" s="78" cm="1">
        <f t="array" ref="R81">IFERROR(_xlfn.IFS('Budget Template Sheet'!$C$10="NOV",'Budget Template Sheet'!$K$71),0)</f>
        <v>0</v>
      </c>
      <c r="S81" s="78" cm="1">
        <f t="array" ref="S81">IFERROR(_xlfn.IFS('Budget Template Sheet'!$C$10="DEC",'Budget Template Sheet'!$K$71),0)</f>
        <v>0</v>
      </c>
      <c r="T81" s="79">
        <f>SUM(H81:S81)</f>
        <v>0</v>
      </c>
    </row>
    <row r="82" spans="1:20" x14ac:dyDescent="0.25">
      <c r="A82" s="17"/>
      <c r="B82" s="15"/>
      <c r="C82" s="15"/>
      <c r="D82" s="15"/>
      <c r="E82" s="15"/>
      <c r="F82" s="15"/>
      <c r="G82" s="15"/>
    </row>
    <row r="83" spans="1:20" x14ac:dyDescent="0.25">
      <c r="A83" s="77" t="s">
        <v>124</v>
      </c>
      <c r="B83" s="80">
        <v>1</v>
      </c>
      <c r="C83" s="103">
        <f>'Budget Template Sheet'!A72</f>
        <v>8603</v>
      </c>
      <c r="D83" s="80">
        <f>'Budget Template Sheet'!$M$10</f>
        <v>0</v>
      </c>
      <c r="E83" s="102">
        <v>0</v>
      </c>
      <c r="F83" s="104" t="str">
        <f>'Budget Template Sheet'!B72</f>
        <v>Photography</v>
      </c>
      <c r="G83" s="101">
        <f>'Budget Template Sheet'!$C$5</f>
        <v>0</v>
      </c>
      <c r="H83" s="78" cm="1">
        <f t="array" ref="H83">IFERROR(_xlfn.IFS('Budget Template Sheet'!$C$10="JAN",'Budget Template Sheet'!$K$72),0)</f>
        <v>0</v>
      </c>
      <c r="I83" s="78" cm="1">
        <f t="array" ref="I83">IFERROR(_xlfn.IFS('Budget Template Sheet'!$C$10="FEB",'Budget Template Sheet'!$K$72),0)</f>
        <v>0</v>
      </c>
      <c r="J83" s="78" cm="1">
        <f t="array" ref="J83">IFERROR(_xlfn.IFS('Budget Template Sheet'!$C$10="MAR",'Budget Template Sheet'!$K$72),0)</f>
        <v>0</v>
      </c>
      <c r="K83" s="78" cm="1">
        <f t="array" ref="K83">IFERROR(_xlfn.IFS('Budget Template Sheet'!$C$10="APR",'Budget Template Sheet'!$K$72),0)</f>
        <v>0</v>
      </c>
      <c r="L83" s="78" cm="1">
        <f t="array" ref="L83">IFERROR(_xlfn.IFS('Budget Template Sheet'!$C$10="MAY",'Budget Template Sheet'!$K$72),0)</f>
        <v>0</v>
      </c>
      <c r="M83" s="78" cm="1">
        <f t="array" ref="M83">IFERROR(_xlfn.IFS('Budget Template Sheet'!$C$10="JUN",'Budget Template Sheet'!$K$72),0)</f>
        <v>0</v>
      </c>
      <c r="N83" s="78" cm="1">
        <f t="array" ref="N83">IFERROR(_xlfn.IFS('Budget Template Sheet'!$C$10="JUL",'Budget Template Sheet'!$K$72),0)</f>
        <v>0</v>
      </c>
      <c r="O83" s="78" cm="1">
        <f t="array" ref="O83">IFERROR(_xlfn.IFS('Budget Template Sheet'!$C$10="AUG",'Budget Template Sheet'!$K$72),0)</f>
        <v>0</v>
      </c>
      <c r="P83" s="78" cm="1">
        <f t="array" ref="P83">IFERROR(_xlfn.IFS('Budget Template Sheet'!$C$10="SEP",'Budget Template Sheet'!$K$72),0)</f>
        <v>0</v>
      </c>
      <c r="Q83" s="78" cm="1">
        <f t="array" ref="Q83">IFERROR(_xlfn.IFS('Budget Template Sheet'!$C$10="OCT",'Budget Template Sheet'!$K$72),0)</f>
        <v>0</v>
      </c>
      <c r="R83" s="78" cm="1">
        <f t="array" ref="R83">IFERROR(_xlfn.IFS('Budget Template Sheet'!$C$10="NOV",'Budget Template Sheet'!$K$72),0)</f>
        <v>0</v>
      </c>
      <c r="S83" s="78" cm="1">
        <f t="array" ref="S83">IFERROR(_xlfn.IFS('Budget Template Sheet'!$C$10="DEC",'Budget Template Sheet'!$K$72),0)</f>
        <v>0</v>
      </c>
      <c r="T83" s="79">
        <f>SUM(H83:S83)</f>
        <v>0</v>
      </c>
    </row>
    <row r="84" spans="1:20" x14ac:dyDescent="0.25">
      <c r="A84" s="17"/>
      <c r="B84" s="15"/>
      <c r="C84" s="15"/>
      <c r="D84" s="15"/>
      <c r="E84" s="15"/>
      <c r="F84" s="15"/>
      <c r="G84" s="15"/>
    </row>
    <row r="85" spans="1:20" x14ac:dyDescent="0.25">
      <c r="A85" s="77" t="s">
        <v>124</v>
      </c>
      <c r="B85" s="80">
        <v>1</v>
      </c>
      <c r="C85" s="103">
        <f>'Budget Template Sheet'!A73</f>
        <v>8605</v>
      </c>
      <c r="D85" s="80">
        <f>'Budget Template Sheet'!$M$10</f>
        <v>0</v>
      </c>
      <c r="E85" s="102">
        <v>0</v>
      </c>
      <c r="F85" s="104" t="str">
        <f>'Budget Template Sheet'!B73</f>
        <v>Films</v>
      </c>
      <c r="G85" s="101">
        <f>'Budget Template Sheet'!$C$5</f>
        <v>0</v>
      </c>
      <c r="H85" s="78" cm="1">
        <f t="array" ref="H85">IFERROR(_xlfn.IFS('Budget Template Sheet'!$C$10="JAN",'Budget Template Sheet'!$K$73),0)</f>
        <v>0</v>
      </c>
      <c r="I85" s="78" cm="1">
        <f t="array" ref="I85">IFERROR(_xlfn.IFS('Budget Template Sheet'!$C$10="FEB",'Budget Template Sheet'!$K$73),0)</f>
        <v>0</v>
      </c>
      <c r="J85" s="78" cm="1">
        <f t="array" ref="J85">IFERROR(_xlfn.IFS('Budget Template Sheet'!$C$10="MAR",'Budget Template Sheet'!$K$73),0)</f>
        <v>0</v>
      </c>
      <c r="K85" s="78" cm="1">
        <f t="array" ref="K85">IFERROR(_xlfn.IFS('Budget Template Sheet'!$C$10="APR",'Budget Template Sheet'!$K$73),0)</f>
        <v>0</v>
      </c>
      <c r="L85" s="78" cm="1">
        <f t="array" ref="L85">IFERROR(_xlfn.IFS('Budget Template Sheet'!$C$10="MAY",'Budget Template Sheet'!$K$73),0)</f>
        <v>0</v>
      </c>
      <c r="M85" s="78" cm="1">
        <f t="array" ref="M85">IFERROR(_xlfn.IFS('Budget Template Sheet'!$C$10="JUN",'Budget Template Sheet'!$K$73),0)</f>
        <v>0</v>
      </c>
      <c r="N85" s="78" cm="1">
        <f t="array" ref="N85">IFERROR(_xlfn.IFS('Budget Template Sheet'!$C$10="JUL",'Budget Template Sheet'!$K$73),0)</f>
        <v>0</v>
      </c>
      <c r="O85" s="78" cm="1">
        <f t="array" ref="O85">IFERROR(_xlfn.IFS('Budget Template Sheet'!$C$10="AUG",'Budget Template Sheet'!$K$73),0)</f>
        <v>0</v>
      </c>
      <c r="P85" s="78" cm="1">
        <f t="array" ref="P85">IFERROR(_xlfn.IFS('Budget Template Sheet'!$C$10="SEP",'Budget Template Sheet'!$K$73),0)</f>
        <v>0</v>
      </c>
      <c r="Q85" s="78" cm="1">
        <f t="array" ref="Q85">IFERROR(_xlfn.IFS('Budget Template Sheet'!$C$10="OCT",'Budget Template Sheet'!$K$73),0)</f>
        <v>0</v>
      </c>
      <c r="R85" s="78" cm="1">
        <f t="array" ref="R85">IFERROR(_xlfn.IFS('Budget Template Sheet'!$C$10="NOV",'Budget Template Sheet'!$K$73),0)</f>
        <v>0</v>
      </c>
      <c r="S85" s="78" cm="1">
        <f t="array" ref="S85">IFERROR(_xlfn.IFS('Budget Template Sheet'!$C$10="DEC",'Budget Template Sheet'!$K$73),0)</f>
        <v>0</v>
      </c>
      <c r="T85" s="79">
        <f>SUM(H85:S85)</f>
        <v>0</v>
      </c>
    </row>
    <row r="86" spans="1:20" x14ac:dyDescent="0.25">
      <c r="A86" s="17"/>
      <c r="B86" s="15"/>
      <c r="C86" s="15"/>
      <c r="D86" s="15"/>
      <c r="E86" s="15"/>
      <c r="F86" s="15"/>
      <c r="G86" s="15"/>
    </row>
    <row r="87" spans="1:20" x14ac:dyDescent="0.25">
      <c r="A87" s="77" t="s">
        <v>124</v>
      </c>
      <c r="B87" s="80">
        <v>1</v>
      </c>
      <c r="C87" s="103">
        <f>'Budget Template Sheet'!A74</f>
        <v>8609</v>
      </c>
      <c r="D87" s="80">
        <f>'Budget Template Sheet'!$M$10</f>
        <v>0</v>
      </c>
      <c r="E87" s="102">
        <v>0</v>
      </c>
      <c r="F87" s="104" t="str">
        <f>'Budget Template Sheet'!B74</f>
        <v>Outside Printing</v>
      </c>
      <c r="G87" s="101">
        <f>'Budget Template Sheet'!$C$5</f>
        <v>0</v>
      </c>
      <c r="H87" s="78" cm="1">
        <f t="array" ref="H87">IFERROR(_xlfn.IFS('Budget Template Sheet'!$C$10="JAN",'Budget Template Sheet'!$K$74),0)</f>
        <v>0</v>
      </c>
      <c r="I87" s="78" cm="1">
        <f t="array" ref="I87">IFERROR(_xlfn.IFS('Budget Template Sheet'!$C$10="FEB",'Budget Template Sheet'!$K$74),0)</f>
        <v>0</v>
      </c>
      <c r="J87" s="78" cm="1">
        <f t="array" ref="J87">IFERROR(_xlfn.IFS('Budget Template Sheet'!$C$10="MAR",'Budget Template Sheet'!$K$74),0)</f>
        <v>0</v>
      </c>
      <c r="K87" s="78" cm="1">
        <f t="array" ref="K87">IFERROR(_xlfn.IFS('Budget Template Sheet'!$C$10="APR",'Budget Template Sheet'!$K$74),0)</f>
        <v>0</v>
      </c>
      <c r="L87" s="78" cm="1">
        <f t="array" ref="L87">IFERROR(_xlfn.IFS('Budget Template Sheet'!$C$10="MAY",'Budget Template Sheet'!$K$74),0)</f>
        <v>0</v>
      </c>
      <c r="M87" s="78" cm="1">
        <f t="array" ref="M87">IFERROR(_xlfn.IFS('Budget Template Sheet'!$C$10="JUN",'Budget Template Sheet'!$K$74),0)</f>
        <v>0</v>
      </c>
      <c r="N87" s="78" cm="1">
        <f t="array" ref="N87">IFERROR(_xlfn.IFS('Budget Template Sheet'!$C$10="JUL",'Budget Template Sheet'!$K$74),0)</f>
        <v>0</v>
      </c>
      <c r="O87" s="78" cm="1">
        <f t="array" ref="O87">IFERROR(_xlfn.IFS('Budget Template Sheet'!$C$10="AUG",'Budget Template Sheet'!$K$74),0)</f>
        <v>0</v>
      </c>
      <c r="P87" s="78" cm="1">
        <f t="array" ref="P87">IFERROR(_xlfn.IFS('Budget Template Sheet'!$C$10="SEP",'Budget Template Sheet'!$K$74),0)</f>
        <v>0</v>
      </c>
      <c r="Q87" s="78" cm="1">
        <f t="array" ref="Q87">IFERROR(_xlfn.IFS('Budget Template Sheet'!$C$10="OCT",'Budget Template Sheet'!$K$74),0)</f>
        <v>0</v>
      </c>
      <c r="R87" s="78" cm="1">
        <f t="array" ref="R87">IFERROR(_xlfn.IFS('Budget Template Sheet'!$C$10="NOV",'Budget Template Sheet'!$K$74),0)</f>
        <v>0</v>
      </c>
      <c r="S87" s="78" cm="1">
        <f t="array" ref="S87">IFERROR(_xlfn.IFS('Budget Template Sheet'!$C$10="DEC",'Budget Template Sheet'!$K$74),0)</f>
        <v>0</v>
      </c>
      <c r="T87" s="79">
        <f>SUM(H87:S87)</f>
        <v>0</v>
      </c>
    </row>
    <row r="88" spans="1:20" x14ac:dyDescent="0.25">
      <c r="A88" s="17"/>
      <c r="B88" s="15"/>
      <c r="C88" s="15"/>
      <c r="D88" s="15"/>
      <c r="E88" s="15"/>
      <c r="F88" s="15"/>
      <c r="G88" s="15"/>
    </row>
    <row r="89" spans="1:20" x14ac:dyDescent="0.25">
      <c r="A89" s="77" t="s">
        <v>124</v>
      </c>
      <c r="B89" s="80">
        <v>1</v>
      </c>
      <c r="C89" s="103">
        <f>'Budget Template Sheet'!A75</f>
        <v>8702</v>
      </c>
      <c r="D89" s="80">
        <f>'Budget Template Sheet'!$M$10</f>
        <v>0</v>
      </c>
      <c r="E89" s="102">
        <v>0</v>
      </c>
      <c r="F89" s="104" t="str">
        <f>'Budget Template Sheet'!B75</f>
        <v>Gas and Oil</v>
      </c>
      <c r="G89" s="101">
        <f>'Budget Template Sheet'!$C$5</f>
        <v>0</v>
      </c>
      <c r="H89" s="78" cm="1">
        <f t="array" ref="H89">IFERROR(_xlfn.IFS('Budget Template Sheet'!$C$10="JAN",'Budget Template Sheet'!$K$75),0)</f>
        <v>0</v>
      </c>
      <c r="I89" s="78" cm="1">
        <f t="array" ref="I89">IFERROR(_xlfn.IFS('Budget Template Sheet'!$C$10="FEB",'Budget Template Sheet'!$K$75),0)</f>
        <v>0</v>
      </c>
      <c r="J89" s="78" cm="1">
        <f t="array" ref="J89">IFERROR(_xlfn.IFS('Budget Template Sheet'!$C$10="MAR",'Budget Template Sheet'!$K$75),0)</f>
        <v>0</v>
      </c>
      <c r="K89" s="78" cm="1">
        <f t="array" ref="K89">IFERROR(_xlfn.IFS('Budget Template Sheet'!$C$10="APR",'Budget Template Sheet'!$K$75),0)</f>
        <v>0</v>
      </c>
      <c r="L89" s="78" cm="1">
        <f t="array" ref="L89">IFERROR(_xlfn.IFS('Budget Template Sheet'!$C$10="MAY",'Budget Template Sheet'!$K$75),0)</f>
        <v>0</v>
      </c>
      <c r="M89" s="78" cm="1">
        <f t="array" ref="M89">IFERROR(_xlfn.IFS('Budget Template Sheet'!$C$10="JUN",'Budget Template Sheet'!$K$75),0)</f>
        <v>0</v>
      </c>
      <c r="N89" s="78" cm="1">
        <f t="array" ref="N89">IFERROR(_xlfn.IFS('Budget Template Sheet'!$C$10="JUL",'Budget Template Sheet'!$K$75),0)</f>
        <v>0</v>
      </c>
      <c r="O89" s="78" cm="1">
        <f t="array" ref="O89">IFERROR(_xlfn.IFS('Budget Template Sheet'!$C$10="AUG",'Budget Template Sheet'!$K$75),0)</f>
        <v>0</v>
      </c>
      <c r="P89" s="78" cm="1">
        <f t="array" ref="P89">IFERROR(_xlfn.IFS('Budget Template Sheet'!$C$10="SEP",'Budget Template Sheet'!$K$75),0)</f>
        <v>0</v>
      </c>
      <c r="Q89" s="78" cm="1">
        <f t="array" ref="Q89">IFERROR(_xlfn.IFS('Budget Template Sheet'!$C$10="OCT",'Budget Template Sheet'!$K$75),0)</f>
        <v>0</v>
      </c>
      <c r="R89" s="78" cm="1">
        <f t="array" ref="R89">IFERROR(_xlfn.IFS('Budget Template Sheet'!$C$10="NOV",'Budget Template Sheet'!$K$75),0)</f>
        <v>0</v>
      </c>
      <c r="S89" s="78" cm="1">
        <f t="array" ref="S89">IFERROR(_xlfn.IFS('Budget Template Sheet'!$C$10="DEC",'Budget Template Sheet'!$K$75),0)</f>
        <v>0</v>
      </c>
      <c r="T89" s="79">
        <f>SUM(H89:S89)</f>
        <v>0</v>
      </c>
    </row>
    <row r="90" spans="1:20" x14ac:dyDescent="0.25">
      <c r="A90" s="17"/>
      <c r="B90" s="15"/>
      <c r="C90" s="15"/>
      <c r="D90" s="15"/>
      <c r="E90" s="15"/>
      <c r="F90" s="15"/>
      <c r="G90" s="15"/>
    </row>
    <row r="91" spans="1:20" x14ac:dyDescent="0.25">
      <c r="A91" s="77" t="s">
        <v>124</v>
      </c>
      <c r="B91" s="80">
        <v>1</v>
      </c>
      <c r="C91" s="103">
        <f>'Budget Template Sheet'!A76</f>
        <v>8707</v>
      </c>
      <c r="D91" s="80">
        <f>'Budget Template Sheet'!$M$10</f>
        <v>0</v>
      </c>
      <c r="E91" s="102">
        <v>0</v>
      </c>
      <c r="F91" s="104" t="str">
        <f>'Budget Template Sheet'!B76</f>
        <v>Mileage</v>
      </c>
      <c r="G91" s="101">
        <f>'Budget Template Sheet'!$C$5</f>
        <v>0</v>
      </c>
      <c r="H91" s="78" cm="1">
        <f t="array" ref="H91">IFERROR(_xlfn.IFS('Budget Template Sheet'!$C$10="JAN",'Budget Template Sheet'!$K$76),0)</f>
        <v>0</v>
      </c>
      <c r="I91" s="78" cm="1">
        <f t="array" ref="I91">IFERROR(_xlfn.IFS('Budget Template Sheet'!$C$10="FEB",'Budget Template Sheet'!$K$76),0)</f>
        <v>0</v>
      </c>
      <c r="J91" s="78" cm="1">
        <f t="array" ref="J91">IFERROR(_xlfn.IFS('Budget Template Sheet'!$C$10="MAR",'Budget Template Sheet'!$K$76),0)</f>
        <v>0</v>
      </c>
      <c r="K91" s="78" cm="1">
        <f t="array" ref="K91">IFERROR(_xlfn.IFS('Budget Template Sheet'!$C$10="APR",'Budget Template Sheet'!$K$76),0)</f>
        <v>0</v>
      </c>
      <c r="L91" s="78" cm="1">
        <f t="array" ref="L91">IFERROR(_xlfn.IFS('Budget Template Sheet'!$C$10="MAY",'Budget Template Sheet'!$K$76),0)</f>
        <v>0</v>
      </c>
      <c r="M91" s="78" cm="1">
        <f t="array" ref="M91">IFERROR(_xlfn.IFS('Budget Template Sheet'!$C$10="JUN",'Budget Template Sheet'!$K$76),0)</f>
        <v>0</v>
      </c>
      <c r="N91" s="78" cm="1">
        <f t="array" ref="N91">IFERROR(_xlfn.IFS('Budget Template Sheet'!$C$10="JUL",'Budget Template Sheet'!$K$76),0)</f>
        <v>0</v>
      </c>
      <c r="O91" s="78" cm="1">
        <f t="array" ref="O91">IFERROR(_xlfn.IFS('Budget Template Sheet'!$C$10="AUG",'Budget Template Sheet'!$K$76),0)</f>
        <v>0</v>
      </c>
      <c r="P91" s="78" cm="1">
        <f t="array" ref="P91">IFERROR(_xlfn.IFS('Budget Template Sheet'!$C$10="SEP",'Budget Template Sheet'!$K$76),0)</f>
        <v>0</v>
      </c>
      <c r="Q91" s="78" cm="1">
        <f t="array" ref="Q91">IFERROR(_xlfn.IFS('Budget Template Sheet'!$C$10="OCT",'Budget Template Sheet'!$K$76),0)</f>
        <v>0</v>
      </c>
      <c r="R91" s="78" cm="1">
        <f t="array" ref="R91">IFERROR(_xlfn.IFS('Budget Template Sheet'!$C$10="NOV",'Budget Template Sheet'!$K$76),0)</f>
        <v>0</v>
      </c>
      <c r="S91" s="78" cm="1">
        <f t="array" ref="S91">IFERROR(_xlfn.IFS('Budget Template Sheet'!$C$10="DEC",'Budget Template Sheet'!$K$76),0)</f>
        <v>0</v>
      </c>
      <c r="T91" s="79">
        <f>SUM(H91:S91)</f>
        <v>0</v>
      </c>
    </row>
    <row r="92" spans="1:20" x14ac:dyDescent="0.25">
      <c r="A92" s="17"/>
      <c r="B92" s="15"/>
      <c r="C92" s="15"/>
      <c r="D92" s="15"/>
      <c r="E92" s="15"/>
      <c r="F92" s="15"/>
      <c r="G92" s="15"/>
    </row>
    <row r="93" spans="1:20" x14ac:dyDescent="0.25">
      <c r="A93" s="77" t="s">
        <v>124</v>
      </c>
      <c r="B93" s="80">
        <v>1</v>
      </c>
      <c r="C93" s="103">
        <f>'Budget Template Sheet'!A77</f>
        <v>8709</v>
      </c>
      <c r="D93" s="80">
        <f>'Budget Template Sheet'!$M$10</f>
        <v>0</v>
      </c>
      <c r="E93" s="102">
        <v>0</v>
      </c>
      <c r="F93" s="104" t="str">
        <f>'Budget Template Sheet'!B77</f>
        <v>Hotels and Incidentals</v>
      </c>
      <c r="G93" s="101">
        <f>'Budget Template Sheet'!$C$5</f>
        <v>0</v>
      </c>
      <c r="H93" s="78" cm="1">
        <f t="array" ref="H93">IFERROR(_xlfn.IFS('Budget Template Sheet'!$C$10="JAN",'Budget Template Sheet'!$K$77),0)</f>
        <v>0</v>
      </c>
      <c r="I93" s="78" cm="1">
        <f t="array" ref="I93">IFERROR(_xlfn.IFS('Budget Template Sheet'!$C$10="FEB",'Budget Template Sheet'!$K$77),0)</f>
        <v>0</v>
      </c>
      <c r="J93" s="78" cm="1">
        <f t="array" ref="J93">IFERROR(_xlfn.IFS('Budget Template Sheet'!$C$10="MAR",'Budget Template Sheet'!$K$77),0)</f>
        <v>0</v>
      </c>
      <c r="K93" s="78" cm="1">
        <f t="array" ref="K93">IFERROR(_xlfn.IFS('Budget Template Sheet'!$C$10="APR",'Budget Template Sheet'!$K$77),0)</f>
        <v>0</v>
      </c>
      <c r="L93" s="78" cm="1">
        <f t="array" ref="L93">IFERROR(_xlfn.IFS('Budget Template Sheet'!$C$10="MAY",'Budget Template Sheet'!$K$77),0)</f>
        <v>0</v>
      </c>
      <c r="M93" s="78" cm="1">
        <f t="array" ref="M93">IFERROR(_xlfn.IFS('Budget Template Sheet'!$C$10="JUN",'Budget Template Sheet'!$K$77),0)</f>
        <v>0</v>
      </c>
      <c r="N93" s="78" cm="1">
        <f t="array" ref="N93">IFERROR(_xlfn.IFS('Budget Template Sheet'!$C$10="JUL",'Budget Template Sheet'!$K$77),0)</f>
        <v>0</v>
      </c>
      <c r="O93" s="78" cm="1">
        <f t="array" ref="O93">IFERROR(_xlfn.IFS('Budget Template Sheet'!$C$10="AUG",'Budget Template Sheet'!$K$77),0)</f>
        <v>0</v>
      </c>
      <c r="P93" s="78" cm="1">
        <f t="array" ref="P93">IFERROR(_xlfn.IFS('Budget Template Sheet'!$C$10="SEP",'Budget Template Sheet'!$K$77),0)</f>
        <v>0</v>
      </c>
      <c r="Q93" s="78" cm="1">
        <f t="array" ref="Q93">IFERROR(_xlfn.IFS('Budget Template Sheet'!$C$10="OCT",'Budget Template Sheet'!$K$77),0)</f>
        <v>0</v>
      </c>
      <c r="R93" s="78" cm="1">
        <f t="array" ref="R93">IFERROR(_xlfn.IFS('Budget Template Sheet'!$C$10="NOV",'Budget Template Sheet'!$K$77),0)</f>
        <v>0</v>
      </c>
      <c r="S93" s="78" cm="1">
        <f t="array" ref="S93">IFERROR(_xlfn.IFS('Budget Template Sheet'!$C$10="DEC",'Budget Template Sheet'!$K$77),0)</f>
        <v>0</v>
      </c>
      <c r="T93" s="79">
        <f>SUM(H93:S93)</f>
        <v>0</v>
      </c>
    </row>
    <row r="94" spans="1:20" x14ac:dyDescent="0.25">
      <c r="A94" s="17"/>
      <c r="B94" s="15"/>
      <c r="C94" s="15"/>
      <c r="D94" s="15"/>
      <c r="E94" s="15"/>
      <c r="F94" s="15"/>
      <c r="G94" s="15"/>
    </row>
    <row r="95" spans="1:20" x14ac:dyDescent="0.25">
      <c r="A95" s="77" t="s">
        <v>124</v>
      </c>
      <c r="B95" s="80">
        <v>1</v>
      </c>
      <c r="C95" s="103">
        <f>'Budget Template Sheet'!A78</f>
        <v>8711</v>
      </c>
      <c r="D95" s="80">
        <f>'Budget Template Sheet'!$M$10</f>
        <v>0</v>
      </c>
      <c r="E95" s="102">
        <v>0</v>
      </c>
      <c r="F95" s="104" t="str">
        <f>'Budget Template Sheet'!B78</f>
        <v>Transportation</v>
      </c>
      <c r="G95" s="101">
        <f>'Budget Template Sheet'!$C$5</f>
        <v>0</v>
      </c>
      <c r="H95" s="78" cm="1">
        <f t="array" ref="H95">IFERROR(_xlfn.IFS('Budget Template Sheet'!$C$10="JAN",'Budget Template Sheet'!$K$78),0)</f>
        <v>0</v>
      </c>
      <c r="I95" s="78" cm="1">
        <f t="array" ref="I95">IFERROR(_xlfn.IFS('Budget Template Sheet'!$C$10="FEB",'Budget Template Sheet'!$K$78),0)</f>
        <v>0</v>
      </c>
      <c r="J95" s="78" cm="1">
        <f t="array" ref="J95">IFERROR(_xlfn.IFS('Budget Template Sheet'!$C$10="MAR",'Budget Template Sheet'!$K$78),0)</f>
        <v>0</v>
      </c>
      <c r="K95" s="78" cm="1">
        <f t="array" ref="K95">IFERROR(_xlfn.IFS('Budget Template Sheet'!$C$10="APR",'Budget Template Sheet'!$K$78),0)</f>
        <v>0</v>
      </c>
      <c r="L95" s="78" cm="1">
        <f t="array" ref="L95">IFERROR(_xlfn.IFS('Budget Template Sheet'!$C$10="MAY",'Budget Template Sheet'!$K$78),0)</f>
        <v>0</v>
      </c>
      <c r="M95" s="78" cm="1">
        <f t="array" ref="M95">IFERROR(_xlfn.IFS('Budget Template Sheet'!$C$10="JUN",'Budget Template Sheet'!$K$78),0)</f>
        <v>0</v>
      </c>
      <c r="N95" s="78" cm="1">
        <f t="array" ref="N95">IFERROR(_xlfn.IFS('Budget Template Sheet'!$C$10="JUL",'Budget Template Sheet'!$K$78),0)</f>
        <v>0</v>
      </c>
      <c r="O95" s="78" cm="1">
        <f t="array" ref="O95">IFERROR(_xlfn.IFS('Budget Template Sheet'!$C$10="AUG",'Budget Template Sheet'!$K$78),0)</f>
        <v>0</v>
      </c>
      <c r="P95" s="78" cm="1">
        <f t="array" ref="P95">IFERROR(_xlfn.IFS('Budget Template Sheet'!$C$10="SEP",'Budget Template Sheet'!$K$78),0)</f>
        <v>0</v>
      </c>
      <c r="Q95" s="78" cm="1">
        <f t="array" ref="Q95">IFERROR(_xlfn.IFS('Budget Template Sheet'!$C$10="OCT",'Budget Template Sheet'!$K$78),0)</f>
        <v>0</v>
      </c>
      <c r="R95" s="78" cm="1">
        <f t="array" ref="R95">IFERROR(_xlfn.IFS('Budget Template Sheet'!$C$10="NOV",'Budget Template Sheet'!$K$78),0)</f>
        <v>0</v>
      </c>
      <c r="S95" s="78" cm="1">
        <f t="array" ref="S95">IFERROR(_xlfn.IFS('Budget Template Sheet'!$C$10="DEC",'Budget Template Sheet'!$K$78),0)</f>
        <v>0</v>
      </c>
      <c r="T95" s="79">
        <f>SUM(H95:S95)</f>
        <v>0</v>
      </c>
    </row>
    <row r="96" spans="1:20" x14ac:dyDescent="0.25">
      <c r="A96" s="17"/>
      <c r="B96" s="15"/>
      <c r="C96" s="15"/>
      <c r="D96" s="15"/>
      <c r="E96" s="15"/>
      <c r="F96" s="15"/>
      <c r="G96" s="15"/>
    </row>
    <row r="97" spans="1:20" x14ac:dyDescent="0.25">
      <c r="A97" s="77" t="s">
        <v>124</v>
      </c>
      <c r="B97" s="80">
        <v>1</v>
      </c>
      <c r="C97" s="103">
        <f>'Budget Template Sheet'!A79</f>
        <v>8712</v>
      </c>
      <c r="D97" s="80">
        <f>'Budget Template Sheet'!$M$10</f>
        <v>0</v>
      </c>
      <c r="E97" s="102">
        <v>0</v>
      </c>
      <c r="F97" s="104" t="str">
        <f>'Budget Template Sheet'!B79</f>
        <v>Meals</v>
      </c>
      <c r="G97" s="101">
        <f>'Budget Template Sheet'!$C$5</f>
        <v>0</v>
      </c>
      <c r="H97" s="78" cm="1">
        <f t="array" ref="H97">IFERROR(_xlfn.IFS('Budget Template Sheet'!$C$10="JAN",'Budget Template Sheet'!$K$79),0)</f>
        <v>0</v>
      </c>
      <c r="I97" s="78" cm="1">
        <f t="array" ref="I97">IFERROR(_xlfn.IFS('Budget Template Sheet'!$C$10="FEB",'Budget Template Sheet'!$K$79),0)</f>
        <v>0</v>
      </c>
      <c r="J97" s="78" cm="1">
        <f t="array" ref="J97">IFERROR(_xlfn.IFS('Budget Template Sheet'!$C$10="MAR",'Budget Template Sheet'!$K$79),0)</f>
        <v>0</v>
      </c>
      <c r="K97" s="78" cm="1">
        <f t="array" ref="K97">IFERROR(_xlfn.IFS('Budget Template Sheet'!$C$10="APR",'Budget Template Sheet'!$K$79),0)</f>
        <v>0</v>
      </c>
      <c r="L97" s="78" cm="1">
        <f t="array" ref="L97">IFERROR(_xlfn.IFS('Budget Template Sheet'!$C$10="MAY",'Budget Template Sheet'!$K$79),0)</f>
        <v>0</v>
      </c>
      <c r="M97" s="78" cm="1">
        <f t="array" ref="M97">IFERROR(_xlfn.IFS('Budget Template Sheet'!$C$10="JUN",'Budget Template Sheet'!$K$79),0)</f>
        <v>0</v>
      </c>
      <c r="N97" s="78" cm="1">
        <f t="array" ref="N97">IFERROR(_xlfn.IFS('Budget Template Sheet'!$C$10="JUL",'Budget Template Sheet'!$K$79),0)</f>
        <v>0</v>
      </c>
      <c r="O97" s="78" cm="1">
        <f t="array" ref="O97">IFERROR(_xlfn.IFS('Budget Template Sheet'!$C$10="AUG",'Budget Template Sheet'!$K$79),0)</f>
        <v>0</v>
      </c>
      <c r="P97" s="78" cm="1">
        <f t="array" ref="P97">IFERROR(_xlfn.IFS('Budget Template Sheet'!$C$10="SEP",'Budget Template Sheet'!$K$79),0)</f>
        <v>0</v>
      </c>
      <c r="Q97" s="78" cm="1">
        <f t="array" ref="Q97">IFERROR(_xlfn.IFS('Budget Template Sheet'!$C$10="OCT",'Budget Template Sheet'!$K$79),0)</f>
        <v>0</v>
      </c>
      <c r="R97" s="78" cm="1">
        <f t="array" ref="R97">IFERROR(_xlfn.IFS('Budget Template Sheet'!$C$10="NOV",'Budget Template Sheet'!$K$79),0)</f>
        <v>0</v>
      </c>
      <c r="S97" s="78" cm="1">
        <f t="array" ref="S97">IFERROR(_xlfn.IFS('Budget Template Sheet'!$C$10="DEC",'Budget Template Sheet'!$K$79),0)</f>
        <v>0</v>
      </c>
      <c r="T97" s="79">
        <f>SUM(H97:S97)</f>
        <v>0</v>
      </c>
    </row>
    <row r="98" spans="1:20" x14ac:dyDescent="0.25">
      <c r="A98" s="17"/>
      <c r="B98" s="15"/>
      <c r="C98" s="15"/>
      <c r="D98" s="15"/>
      <c r="E98" s="15"/>
      <c r="F98" s="15"/>
      <c r="G98" s="15"/>
    </row>
    <row r="99" spans="1:20" x14ac:dyDescent="0.25">
      <c r="A99" s="77" t="s">
        <v>124</v>
      </c>
      <c r="B99" s="80">
        <v>1</v>
      </c>
      <c r="C99" s="103">
        <f>'Budget Template Sheet'!A80</f>
        <v>8803</v>
      </c>
      <c r="D99" s="80">
        <f>'Budget Template Sheet'!$M$10</f>
        <v>0</v>
      </c>
      <c r="E99" s="102">
        <v>0</v>
      </c>
      <c r="F99" s="104" t="str">
        <f>'Budget Template Sheet'!B80</f>
        <v>Food and Beverage Costs</v>
      </c>
      <c r="G99" s="101">
        <f>'Budget Template Sheet'!$C$5</f>
        <v>0</v>
      </c>
      <c r="H99" s="78" cm="1">
        <f t="array" ref="H99">IFERROR(_xlfn.IFS('Budget Template Sheet'!$C$10="JAN",'Budget Template Sheet'!$K$80),0)</f>
        <v>0</v>
      </c>
      <c r="I99" s="78" cm="1">
        <f t="array" ref="I99">IFERROR(_xlfn.IFS('Budget Template Sheet'!$C$10="FEB",'Budget Template Sheet'!$K$80),0)</f>
        <v>0</v>
      </c>
      <c r="J99" s="78" cm="1">
        <f t="array" ref="J99">IFERROR(_xlfn.IFS('Budget Template Sheet'!$C$10="MAR",'Budget Template Sheet'!$K$80),0)</f>
        <v>0</v>
      </c>
      <c r="K99" s="78" cm="1">
        <f t="array" ref="K99">IFERROR(_xlfn.IFS('Budget Template Sheet'!$C$10="APR",'Budget Template Sheet'!$K$80),0)</f>
        <v>0</v>
      </c>
      <c r="L99" s="78" cm="1">
        <f t="array" ref="L99">IFERROR(_xlfn.IFS('Budget Template Sheet'!$C$10="MAY",'Budget Template Sheet'!$K$80),0)</f>
        <v>0</v>
      </c>
      <c r="M99" s="78" cm="1">
        <f t="array" ref="M99">IFERROR(_xlfn.IFS('Budget Template Sheet'!$C$10="JUN",'Budget Template Sheet'!$K$80),0)</f>
        <v>0</v>
      </c>
      <c r="N99" s="78" cm="1">
        <f t="array" ref="N99">IFERROR(_xlfn.IFS('Budget Template Sheet'!$C$10="JUL",'Budget Template Sheet'!$K$80),0)</f>
        <v>0</v>
      </c>
      <c r="O99" s="78" cm="1">
        <f t="array" ref="O99">IFERROR(_xlfn.IFS('Budget Template Sheet'!$C$10="AUG",'Budget Template Sheet'!$K$80),0)</f>
        <v>0</v>
      </c>
      <c r="P99" s="78" cm="1">
        <f t="array" ref="P99">IFERROR(_xlfn.IFS('Budget Template Sheet'!$C$10="SEP",'Budget Template Sheet'!$K$80),0)</f>
        <v>0</v>
      </c>
      <c r="Q99" s="78" cm="1">
        <f t="array" ref="Q99">IFERROR(_xlfn.IFS('Budget Template Sheet'!$C$10="OCT",'Budget Template Sheet'!$K$80),0)</f>
        <v>0</v>
      </c>
      <c r="R99" s="78" cm="1">
        <f t="array" ref="R99">IFERROR(_xlfn.IFS('Budget Template Sheet'!$C$10="NOV",'Budget Template Sheet'!$K$80),0)</f>
        <v>0</v>
      </c>
      <c r="S99" s="78" cm="1">
        <f t="array" ref="S99">IFERROR(_xlfn.IFS('Budget Template Sheet'!$C$10="DEC",'Budget Template Sheet'!$K$80),0)</f>
        <v>0</v>
      </c>
      <c r="T99" s="79">
        <f>SUM(H99:S99)</f>
        <v>0</v>
      </c>
    </row>
    <row r="100" spans="1:20" x14ac:dyDescent="0.25">
      <c r="A100" s="17"/>
      <c r="B100" s="15"/>
      <c r="C100" s="15"/>
      <c r="D100" s="15"/>
      <c r="E100" s="15"/>
      <c r="F100" s="15"/>
      <c r="G100" s="15"/>
    </row>
    <row r="101" spans="1:20" x14ac:dyDescent="0.25">
      <c r="A101" s="77" t="s">
        <v>124</v>
      </c>
      <c r="B101" s="80">
        <v>1</v>
      </c>
      <c r="C101" s="103">
        <f>'Budget Template Sheet'!A81</f>
        <v>8830</v>
      </c>
      <c r="D101" s="80">
        <f>'Budget Template Sheet'!$M$10</f>
        <v>0</v>
      </c>
      <c r="E101" s="102">
        <v>0</v>
      </c>
      <c r="F101" s="104" t="str">
        <f>'Budget Template Sheet'!B81</f>
        <v>National BSA Event Fees</v>
      </c>
      <c r="G101" s="101">
        <f>'Budget Template Sheet'!$C$5</f>
        <v>0</v>
      </c>
      <c r="H101" s="78" cm="1">
        <f t="array" ref="H101">IFERROR(_xlfn.IFS('Budget Template Sheet'!$C$10="JAN",'Budget Template Sheet'!$K$81),0)</f>
        <v>0</v>
      </c>
      <c r="I101" s="78" cm="1">
        <f t="array" ref="I101">IFERROR(_xlfn.IFS('Budget Template Sheet'!$C$10="FEB",'Budget Template Sheet'!$K$81),0)</f>
        <v>0</v>
      </c>
      <c r="J101" s="78" cm="1">
        <f t="array" ref="J101">IFERROR(_xlfn.IFS('Budget Template Sheet'!$C$10="MAR",'Budget Template Sheet'!$K$81),0)</f>
        <v>0</v>
      </c>
      <c r="K101" s="78" cm="1">
        <f t="array" ref="K101">IFERROR(_xlfn.IFS('Budget Template Sheet'!$C$10="APR",'Budget Template Sheet'!$K$81),0)</f>
        <v>0</v>
      </c>
      <c r="L101" s="78" cm="1">
        <f t="array" ref="L101">IFERROR(_xlfn.IFS('Budget Template Sheet'!$C$10="MAY",'Budget Template Sheet'!$K$81),0)</f>
        <v>0</v>
      </c>
      <c r="M101" s="78" cm="1">
        <f t="array" ref="M101">IFERROR(_xlfn.IFS('Budget Template Sheet'!$C$10="JUN",'Budget Template Sheet'!$K$81),0)</f>
        <v>0</v>
      </c>
      <c r="N101" s="78" cm="1">
        <f t="array" ref="N101">IFERROR(_xlfn.IFS('Budget Template Sheet'!$C$10="JUL",'Budget Template Sheet'!$K$81),0)</f>
        <v>0</v>
      </c>
      <c r="O101" s="78" cm="1">
        <f t="array" ref="O101">IFERROR(_xlfn.IFS('Budget Template Sheet'!$C$10="AUG",'Budget Template Sheet'!$K$81),0)</f>
        <v>0</v>
      </c>
      <c r="P101" s="78" cm="1">
        <f t="array" ref="P101">IFERROR(_xlfn.IFS('Budget Template Sheet'!$C$10="SEP",'Budget Template Sheet'!$K$81),0)</f>
        <v>0</v>
      </c>
      <c r="Q101" s="78" cm="1">
        <f t="array" ref="Q101">IFERROR(_xlfn.IFS('Budget Template Sheet'!$C$10="OCT",'Budget Template Sheet'!$K$81),0)</f>
        <v>0</v>
      </c>
      <c r="R101" s="78" cm="1">
        <f t="array" ref="R101">IFERROR(_xlfn.IFS('Budget Template Sheet'!$C$10="NOV",'Budget Template Sheet'!$K$81),0)</f>
        <v>0</v>
      </c>
      <c r="S101" s="78" cm="1">
        <f t="array" ref="S101">IFERROR(_xlfn.IFS('Budget Template Sheet'!$C$10="DEC",'Budget Template Sheet'!$K$81),0)</f>
        <v>0</v>
      </c>
      <c r="T101" s="79">
        <f>SUM(H101:S101)</f>
        <v>0</v>
      </c>
    </row>
    <row r="102" spans="1:20" x14ac:dyDescent="0.25">
      <c r="A102" s="17"/>
      <c r="B102" s="15"/>
      <c r="C102" s="15"/>
      <c r="D102" s="15"/>
      <c r="E102" s="15"/>
      <c r="F102" s="15"/>
      <c r="G102" s="15"/>
    </row>
    <row r="103" spans="1:20" x14ac:dyDescent="0.25">
      <c r="A103" s="77" t="s">
        <v>124</v>
      </c>
      <c r="B103" s="80">
        <v>1</v>
      </c>
      <c r="C103" s="103">
        <f>'Budget Template Sheet'!A82</f>
        <v>8831</v>
      </c>
      <c r="D103" s="80">
        <f>'Budget Template Sheet'!$M$10</f>
        <v>0</v>
      </c>
      <c r="E103" s="102">
        <v>0</v>
      </c>
      <c r="F103" s="104" t="str">
        <f>'Budget Template Sheet'!B82</f>
        <v>Conferences - National</v>
      </c>
      <c r="G103" s="101">
        <f>'Budget Template Sheet'!$C$5</f>
        <v>0</v>
      </c>
      <c r="H103" s="78" cm="1">
        <f t="array" ref="H103">IFERROR(_xlfn.IFS('Budget Template Sheet'!$C$10="JAN",'Budget Template Sheet'!$K$82),0)</f>
        <v>0</v>
      </c>
      <c r="I103" s="78" cm="1">
        <f t="array" ref="I103">IFERROR(_xlfn.IFS('Budget Template Sheet'!$C$10="FEB",'Budget Template Sheet'!$K$82),0)</f>
        <v>0</v>
      </c>
      <c r="J103" s="78" cm="1">
        <f t="array" ref="J103">IFERROR(_xlfn.IFS('Budget Template Sheet'!$C$10="MAR",'Budget Template Sheet'!$K$82),0)</f>
        <v>0</v>
      </c>
      <c r="K103" s="78" cm="1">
        <f t="array" ref="K103">IFERROR(_xlfn.IFS('Budget Template Sheet'!$C$10="APR",'Budget Template Sheet'!$K$82),0)</f>
        <v>0</v>
      </c>
      <c r="L103" s="78" cm="1">
        <f t="array" ref="L103">IFERROR(_xlfn.IFS('Budget Template Sheet'!$C$10="MAY",'Budget Template Sheet'!$K$82),0)</f>
        <v>0</v>
      </c>
      <c r="M103" s="78" cm="1">
        <f t="array" ref="M103">IFERROR(_xlfn.IFS('Budget Template Sheet'!$C$10="JUN",'Budget Template Sheet'!$K$82),0)</f>
        <v>0</v>
      </c>
      <c r="N103" s="78" cm="1">
        <f t="array" ref="N103">IFERROR(_xlfn.IFS('Budget Template Sheet'!$C$10="JUL",'Budget Template Sheet'!$K$82),0)</f>
        <v>0</v>
      </c>
      <c r="O103" s="78" cm="1">
        <f t="array" ref="O103">IFERROR(_xlfn.IFS('Budget Template Sheet'!$C$10="AUG",'Budget Template Sheet'!$K$82),0)</f>
        <v>0</v>
      </c>
      <c r="P103" s="78" cm="1">
        <f t="array" ref="P103">IFERROR(_xlfn.IFS('Budget Template Sheet'!$C$10="SEP",'Budget Template Sheet'!$K$82),0)</f>
        <v>0</v>
      </c>
      <c r="Q103" s="78" cm="1">
        <f t="array" ref="Q103">IFERROR(_xlfn.IFS('Budget Template Sheet'!$C$10="OCT",'Budget Template Sheet'!$K$82),0)</f>
        <v>0</v>
      </c>
      <c r="R103" s="78" cm="1">
        <f t="array" ref="R103">IFERROR(_xlfn.IFS('Budget Template Sheet'!$C$10="NOV",'Budget Template Sheet'!$K$82),0)</f>
        <v>0</v>
      </c>
      <c r="S103" s="78" cm="1">
        <f t="array" ref="S103">IFERROR(_xlfn.IFS('Budget Template Sheet'!$C$10="DEC",'Budget Template Sheet'!$K$82),0)</f>
        <v>0</v>
      </c>
      <c r="T103" s="79">
        <f>SUM(H103:S103)</f>
        <v>0</v>
      </c>
    </row>
    <row r="104" spans="1:20" x14ac:dyDescent="0.25">
      <c r="A104" s="17"/>
      <c r="B104" s="15"/>
      <c r="C104" s="15"/>
      <c r="D104" s="15"/>
      <c r="E104" s="15"/>
      <c r="F104" s="15"/>
      <c r="G104" s="15"/>
    </row>
    <row r="105" spans="1:20" x14ac:dyDescent="0.25">
      <c r="A105" s="77" t="s">
        <v>124</v>
      </c>
      <c r="B105" s="80">
        <v>1</v>
      </c>
      <c r="C105" s="103">
        <f>'Budget Template Sheet'!A83</f>
        <v>8833</v>
      </c>
      <c r="D105" s="80">
        <f>'Budget Template Sheet'!$M$10</f>
        <v>0</v>
      </c>
      <c r="E105" s="102">
        <v>0</v>
      </c>
      <c r="F105" s="104" t="str">
        <f>'Budget Template Sheet'!B83</f>
        <v>Conferences - Local</v>
      </c>
      <c r="G105" s="101">
        <f>'Budget Template Sheet'!$C$5</f>
        <v>0</v>
      </c>
      <c r="H105" s="78" cm="1">
        <f t="array" ref="H105">IFERROR(_xlfn.IFS('Budget Template Sheet'!$C$10="JAN",'Budget Template Sheet'!$K$83),0)</f>
        <v>0</v>
      </c>
      <c r="I105" s="78" cm="1">
        <f t="array" ref="I105">IFERROR(_xlfn.IFS('Budget Template Sheet'!$C$10="FEB",'Budget Template Sheet'!$K$83),0)</f>
        <v>0</v>
      </c>
      <c r="J105" s="78" cm="1">
        <f t="array" ref="J105">IFERROR(_xlfn.IFS('Budget Template Sheet'!$C$10="MAR",'Budget Template Sheet'!$K$83),0)</f>
        <v>0</v>
      </c>
      <c r="K105" s="78" cm="1">
        <f t="array" ref="K105">IFERROR(_xlfn.IFS('Budget Template Sheet'!$C$10="APR",'Budget Template Sheet'!$K$83),0)</f>
        <v>0</v>
      </c>
      <c r="L105" s="78" cm="1">
        <f t="array" ref="L105">IFERROR(_xlfn.IFS('Budget Template Sheet'!$C$10="MAY",'Budget Template Sheet'!$K$83),0)</f>
        <v>0</v>
      </c>
      <c r="M105" s="78" cm="1">
        <f t="array" ref="M105">IFERROR(_xlfn.IFS('Budget Template Sheet'!$C$10="JUN",'Budget Template Sheet'!$K$83),0)</f>
        <v>0</v>
      </c>
      <c r="N105" s="78" cm="1">
        <f t="array" ref="N105">IFERROR(_xlfn.IFS('Budget Template Sheet'!$C$10="JUL",'Budget Template Sheet'!$K$83),0)</f>
        <v>0</v>
      </c>
      <c r="O105" s="78" cm="1">
        <f t="array" ref="O105">IFERROR(_xlfn.IFS('Budget Template Sheet'!$C$10="AUG",'Budget Template Sheet'!$K$83),0)</f>
        <v>0</v>
      </c>
      <c r="P105" s="78" cm="1">
        <f t="array" ref="P105">IFERROR(_xlfn.IFS('Budget Template Sheet'!$C$10="SEP",'Budget Template Sheet'!$K$83),0)</f>
        <v>0</v>
      </c>
      <c r="Q105" s="78" cm="1">
        <f t="array" ref="Q105">IFERROR(_xlfn.IFS('Budget Template Sheet'!$C$10="OCT",'Budget Template Sheet'!$K$83),0)</f>
        <v>0</v>
      </c>
      <c r="R105" s="78" cm="1">
        <f t="array" ref="R105">IFERROR(_xlfn.IFS('Budget Template Sheet'!$C$10="NOV",'Budget Template Sheet'!$K$83),0)</f>
        <v>0</v>
      </c>
      <c r="S105" s="78" cm="1">
        <f t="array" ref="S105">IFERROR(_xlfn.IFS('Budget Template Sheet'!$C$10="DEC",'Budget Template Sheet'!$K$83),0)</f>
        <v>0</v>
      </c>
      <c r="T105" s="79">
        <f>SUM(H105:S105)</f>
        <v>0</v>
      </c>
    </row>
    <row r="106" spans="1:20" x14ac:dyDescent="0.25">
      <c r="A106" s="17"/>
      <c r="B106" s="15"/>
      <c r="C106" s="15"/>
      <c r="D106" s="15"/>
      <c r="E106" s="15"/>
      <c r="F106" s="15"/>
      <c r="G106" s="15"/>
    </row>
    <row r="107" spans="1:20" x14ac:dyDescent="0.25">
      <c r="A107" s="77" t="s">
        <v>124</v>
      </c>
      <c r="B107" s="80">
        <v>1</v>
      </c>
      <c r="C107" s="103">
        <f>'Budget Template Sheet'!A84</f>
        <v>9151</v>
      </c>
      <c r="D107" s="80">
        <f>'Budget Template Sheet'!$M$10</f>
        <v>0</v>
      </c>
      <c r="E107" s="102">
        <v>0</v>
      </c>
      <c r="F107" s="104" t="str">
        <f>'Budget Template Sheet'!B84</f>
        <v>Recognition - Staff</v>
      </c>
      <c r="G107" s="101">
        <f>'Budget Template Sheet'!$C$5</f>
        <v>0</v>
      </c>
      <c r="H107" s="78" cm="1">
        <f t="array" ref="H107">IFERROR(_xlfn.IFS('Budget Template Sheet'!$C$10="JAN",'Budget Template Sheet'!$K$84),0)</f>
        <v>0</v>
      </c>
      <c r="I107" s="78" cm="1">
        <f t="array" ref="I107">IFERROR(_xlfn.IFS('Budget Template Sheet'!$C$10="FEB",'Budget Template Sheet'!$K$84),0)</f>
        <v>0</v>
      </c>
      <c r="J107" s="78" cm="1">
        <f t="array" ref="J107">IFERROR(_xlfn.IFS('Budget Template Sheet'!$C$10="MAR",'Budget Template Sheet'!$K$84),0)</f>
        <v>0</v>
      </c>
      <c r="K107" s="78" cm="1">
        <f t="array" ref="K107">IFERROR(_xlfn.IFS('Budget Template Sheet'!$C$10="APR",'Budget Template Sheet'!$K$84),0)</f>
        <v>0</v>
      </c>
      <c r="L107" s="78" cm="1">
        <f t="array" ref="L107">IFERROR(_xlfn.IFS('Budget Template Sheet'!$C$10="MAY",'Budget Template Sheet'!$K$84),0)</f>
        <v>0</v>
      </c>
      <c r="M107" s="78" cm="1">
        <f t="array" ref="M107">IFERROR(_xlfn.IFS('Budget Template Sheet'!$C$10="JUN",'Budget Template Sheet'!$K$84),0)</f>
        <v>0</v>
      </c>
      <c r="N107" s="78" cm="1">
        <f t="array" ref="N107">IFERROR(_xlfn.IFS('Budget Template Sheet'!$C$10="JUL",'Budget Template Sheet'!$K$84),0)</f>
        <v>0</v>
      </c>
      <c r="O107" s="78" cm="1">
        <f t="array" ref="O107">IFERROR(_xlfn.IFS('Budget Template Sheet'!$C$10="AUG",'Budget Template Sheet'!$K$84),0)</f>
        <v>0</v>
      </c>
      <c r="P107" s="78" cm="1">
        <f t="array" ref="P107">IFERROR(_xlfn.IFS('Budget Template Sheet'!$C$10="SEP",'Budget Template Sheet'!$K$84),0)</f>
        <v>0</v>
      </c>
      <c r="Q107" s="78" cm="1">
        <f t="array" ref="Q107">IFERROR(_xlfn.IFS('Budget Template Sheet'!$C$10="OCT",'Budget Template Sheet'!$K$84),0)</f>
        <v>0</v>
      </c>
      <c r="R107" s="78" cm="1">
        <f t="array" ref="R107">IFERROR(_xlfn.IFS('Budget Template Sheet'!$C$10="NOV",'Budget Template Sheet'!$K$84),0)</f>
        <v>0</v>
      </c>
      <c r="S107" s="78" cm="1">
        <f t="array" ref="S107">IFERROR(_xlfn.IFS('Budget Template Sheet'!$C$10="DEC",'Budget Template Sheet'!$K$84),0)</f>
        <v>0</v>
      </c>
      <c r="T107" s="79">
        <f>SUM(H107:S107)</f>
        <v>0</v>
      </c>
    </row>
    <row r="108" spans="1:20" x14ac:dyDescent="0.25">
      <c r="A108" s="17"/>
      <c r="B108" s="15"/>
      <c r="C108" s="15"/>
      <c r="D108" s="15"/>
      <c r="E108" s="15"/>
      <c r="F108" s="15"/>
      <c r="G108" s="15"/>
    </row>
    <row r="109" spans="1:20" x14ac:dyDescent="0.25">
      <c r="A109" s="77" t="s">
        <v>124</v>
      </c>
      <c r="B109" s="80">
        <v>1</v>
      </c>
      <c r="C109" s="103">
        <f>'Budget Template Sheet'!A85</f>
        <v>9152</v>
      </c>
      <c r="D109" s="80">
        <f>'Budget Template Sheet'!$M$10</f>
        <v>0</v>
      </c>
      <c r="E109" s="102">
        <v>0</v>
      </c>
      <c r="F109" s="104" t="str">
        <f>'Budget Template Sheet'!B85</f>
        <v>Recognition - Volunteers</v>
      </c>
      <c r="G109" s="101">
        <f>'Budget Template Sheet'!$C$5</f>
        <v>0</v>
      </c>
      <c r="H109" s="78" cm="1">
        <f t="array" ref="H109">IFERROR(_xlfn.IFS('Budget Template Sheet'!$C$10="JAN",'Budget Template Sheet'!$K$85),0)</f>
        <v>0</v>
      </c>
      <c r="I109" s="78" cm="1">
        <f t="array" ref="I109">IFERROR(_xlfn.IFS('Budget Template Sheet'!$C$10="FEB",'Budget Template Sheet'!$K$85),0)</f>
        <v>0</v>
      </c>
      <c r="J109" s="78" cm="1">
        <f t="array" ref="J109">IFERROR(_xlfn.IFS('Budget Template Sheet'!$C$10="MAR",'Budget Template Sheet'!$K$85),0)</f>
        <v>0</v>
      </c>
      <c r="K109" s="78" cm="1">
        <f t="array" ref="K109">IFERROR(_xlfn.IFS('Budget Template Sheet'!$C$10="APR",'Budget Template Sheet'!$K$85),0)</f>
        <v>0</v>
      </c>
      <c r="L109" s="78" cm="1">
        <f t="array" ref="L109">IFERROR(_xlfn.IFS('Budget Template Sheet'!$C$10="MAY",'Budget Template Sheet'!$K$85),0)</f>
        <v>0</v>
      </c>
      <c r="M109" s="78" cm="1">
        <f t="array" ref="M109">IFERROR(_xlfn.IFS('Budget Template Sheet'!$C$10="JUN",'Budget Template Sheet'!$K$85),0)</f>
        <v>0</v>
      </c>
      <c r="N109" s="78" cm="1">
        <f t="array" ref="N109">IFERROR(_xlfn.IFS('Budget Template Sheet'!$C$10="JUL",'Budget Template Sheet'!$K$85),0)</f>
        <v>0</v>
      </c>
      <c r="O109" s="78" cm="1">
        <f t="array" ref="O109">IFERROR(_xlfn.IFS('Budget Template Sheet'!$C$10="AUG",'Budget Template Sheet'!$K$85),0)</f>
        <v>0</v>
      </c>
      <c r="P109" s="78" cm="1">
        <f t="array" ref="P109">IFERROR(_xlfn.IFS('Budget Template Sheet'!$C$10="SEP",'Budget Template Sheet'!$K$85),0)</f>
        <v>0</v>
      </c>
      <c r="Q109" s="78" cm="1">
        <f t="array" ref="Q109">IFERROR(_xlfn.IFS('Budget Template Sheet'!$C$10="OCT",'Budget Template Sheet'!$K$85),0)</f>
        <v>0</v>
      </c>
      <c r="R109" s="78" cm="1">
        <f t="array" ref="R109">IFERROR(_xlfn.IFS('Budget Template Sheet'!$C$10="NOV",'Budget Template Sheet'!$K$85),0)</f>
        <v>0</v>
      </c>
      <c r="S109" s="78" cm="1">
        <f t="array" ref="S109">IFERROR(_xlfn.IFS('Budget Template Sheet'!$C$10="DEC",'Budget Template Sheet'!$K$85),0)</f>
        <v>0</v>
      </c>
      <c r="T109" s="79">
        <f>SUM(H109:S109)</f>
        <v>0</v>
      </c>
    </row>
    <row r="110" spans="1:20" x14ac:dyDescent="0.25">
      <c r="A110" s="17"/>
      <c r="B110" s="15"/>
      <c r="C110" s="15"/>
      <c r="D110" s="15"/>
      <c r="E110" s="15"/>
      <c r="F110" s="15"/>
      <c r="G110" s="15"/>
    </row>
    <row r="111" spans="1:20" x14ac:dyDescent="0.25">
      <c r="A111" s="77" t="s">
        <v>124</v>
      </c>
      <c r="B111" s="80">
        <v>1</v>
      </c>
      <c r="C111" s="103">
        <f>'Budget Template Sheet'!A86</f>
        <v>9153</v>
      </c>
      <c r="D111" s="80">
        <f>'Budget Template Sheet'!$M$10</f>
        <v>0</v>
      </c>
      <c r="E111" s="102">
        <v>0</v>
      </c>
      <c r="F111" s="104" t="str">
        <f>'Budget Template Sheet'!B86</f>
        <v>Recognition - Youth</v>
      </c>
      <c r="G111" s="101">
        <f>'Budget Template Sheet'!$C$5</f>
        <v>0</v>
      </c>
      <c r="H111" s="78" cm="1">
        <f t="array" ref="H111">IFERROR(_xlfn.IFS('Budget Template Sheet'!$C$10="JAN",'Budget Template Sheet'!$K$86),0)</f>
        <v>0</v>
      </c>
      <c r="I111" s="78" cm="1">
        <f t="array" ref="I111">IFERROR(_xlfn.IFS('Budget Template Sheet'!$C$10="FEB",'Budget Template Sheet'!$K$86),0)</f>
        <v>0</v>
      </c>
      <c r="J111" s="78" cm="1">
        <f t="array" ref="J111">IFERROR(_xlfn.IFS('Budget Template Sheet'!$C$10="MAR",'Budget Template Sheet'!$K$86),0)</f>
        <v>0</v>
      </c>
      <c r="K111" s="78" cm="1">
        <f t="array" ref="K111">IFERROR(_xlfn.IFS('Budget Template Sheet'!$C$10="APR",'Budget Template Sheet'!$K$86),0)</f>
        <v>0</v>
      </c>
      <c r="L111" s="78" cm="1">
        <f t="array" ref="L111">IFERROR(_xlfn.IFS('Budget Template Sheet'!$C$10="MAY",'Budget Template Sheet'!$K$86),0)</f>
        <v>0</v>
      </c>
      <c r="M111" s="78" cm="1">
        <f t="array" ref="M111">IFERROR(_xlfn.IFS('Budget Template Sheet'!$C$10="JUN",'Budget Template Sheet'!$K$86),0)</f>
        <v>0</v>
      </c>
      <c r="N111" s="78" cm="1">
        <f t="array" ref="N111">IFERROR(_xlfn.IFS('Budget Template Sheet'!$C$10="JUL",'Budget Template Sheet'!$K$86),0)</f>
        <v>0</v>
      </c>
      <c r="O111" s="78" cm="1">
        <f t="array" ref="O111">IFERROR(_xlfn.IFS('Budget Template Sheet'!$C$10="AUG",'Budget Template Sheet'!$K$86),0)</f>
        <v>0</v>
      </c>
      <c r="P111" s="78" cm="1">
        <f t="array" ref="P111">IFERROR(_xlfn.IFS('Budget Template Sheet'!$C$10="SEP",'Budget Template Sheet'!$K$86),0)</f>
        <v>0</v>
      </c>
      <c r="Q111" s="78" cm="1">
        <f t="array" ref="Q111">IFERROR(_xlfn.IFS('Budget Template Sheet'!$C$10="OCT",'Budget Template Sheet'!$K$86),0)</f>
        <v>0</v>
      </c>
      <c r="R111" s="78" cm="1">
        <f t="array" ref="R111">IFERROR(_xlfn.IFS('Budget Template Sheet'!$C$10="NOV",'Budget Template Sheet'!$K$86),0)</f>
        <v>0</v>
      </c>
      <c r="S111" s="78" cm="1">
        <f t="array" ref="S111">IFERROR(_xlfn.IFS('Budget Template Sheet'!$C$10="DEC",'Budget Template Sheet'!$K$86),0)</f>
        <v>0</v>
      </c>
      <c r="T111" s="79">
        <f>SUM(H111:S111)</f>
        <v>0</v>
      </c>
    </row>
    <row r="112" spans="1:20" x14ac:dyDescent="0.25">
      <c r="A112" s="17"/>
      <c r="B112" s="15"/>
      <c r="C112" s="15"/>
      <c r="D112" s="15"/>
      <c r="E112" s="15"/>
      <c r="F112" s="15"/>
      <c r="G112" s="15"/>
    </row>
    <row r="113" spans="1:20" x14ac:dyDescent="0.25">
      <c r="A113" s="77" t="s">
        <v>124</v>
      </c>
      <c r="B113" s="80">
        <v>1</v>
      </c>
      <c r="C113" s="103">
        <f>'Budget Template Sheet'!A87</f>
        <v>9155</v>
      </c>
      <c r="D113" s="80">
        <f>'Budget Template Sheet'!$M$10</f>
        <v>0</v>
      </c>
      <c r="E113" s="102">
        <v>0</v>
      </c>
      <c r="F113" s="104" t="str">
        <f>'Budget Template Sheet'!B87</f>
        <v>Recognition - Units</v>
      </c>
      <c r="G113" s="101">
        <f>'Budget Template Sheet'!$C$5</f>
        <v>0</v>
      </c>
      <c r="H113" s="78" cm="1">
        <f t="array" ref="H113">IFERROR(_xlfn.IFS('Budget Template Sheet'!$C$10="JAN",'Budget Template Sheet'!$K$87),0)</f>
        <v>0</v>
      </c>
      <c r="I113" s="78" cm="1">
        <f t="array" ref="I113">IFERROR(_xlfn.IFS('Budget Template Sheet'!$C$10="FEB",'Budget Template Sheet'!$K$87),0)</f>
        <v>0</v>
      </c>
      <c r="J113" s="78" cm="1">
        <f t="array" ref="J113">IFERROR(_xlfn.IFS('Budget Template Sheet'!$C$10="MAR",'Budget Template Sheet'!$K$87),0)</f>
        <v>0</v>
      </c>
      <c r="K113" s="78" cm="1">
        <f t="array" ref="K113">IFERROR(_xlfn.IFS('Budget Template Sheet'!$C$10="APR",'Budget Template Sheet'!$K$87),0)</f>
        <v>0</v>
      </c>
      <c r="L113" s="78" cm="1">
        <f t="array" ref="L113">IFERROR(_xlfn.IFS('Budget Template Sheet'!$C$10="MAY",'Budget Template Sheet'!$K$87),0)</f>
        <v>0</v>
      </c>
      <c r="M113" s="78" cm="1">
        <f t="array" ref="M113">IFERROR(_xlfn.IFS('Budget Template Sheet'!$C$10="JUN",'Budget Template Sheet'!$K$87),0)</f>
        <v>0</v>
      </c>
      <c r="N113" s="78" cm="1">
        <f t="array" ref="N113">IFERROR(_xlfn.IFS('Budget Template Sheet'!$C$10="JUL",'Budget Template Sheet'!$K$87),0)</f>
        <v>0</v>
      </c>
      <c r="O113" s="78" cm="1">
        <f t="array" ref="O113">IFERROR(_xlfn.IFS('Budget Template Sheet'!$C$10="AUG",'Budget Template Sheet'!$K$87),0)</f>
        <v>0</v>
      </c>
      <c r="P113" s="78" cm="1">
        <f t="array" ref="P113">IFERROR(_xlfn.IFS('Budget Template Sheet'!$C$10="SEP",'Budget Template Sheet'!$K$87),0)</f>
        <v>0</v>
      </c>
      <c r="Q113" s="78" cm="1">
        <f t="array" ref="Q113">IFERROR(_xlfn.IFS('Budget Template Sheet'!$C$10="OCT",'Budget Template Sheet'!$K$87),0)</f>
        <v>0</v>
      </c>
      <c r="R113" s="78" cm="1">
        <f t="array" ref="R113">IFERROR(_xlfn.IFS('Budget Template Sheet'!$C$10="NOV",'Budget Template Sheet'!$K$87),0)</f>
        <v>0</v>
      </c>
      <c r="S113" s="78" cm="1">
        <f t="array" ref="S113">IFERROR(_xlfn.IFS('Budget Template Sheet'!$C$10="DEC",'Budget Template Sheet'!$K$87),0)</f>
        <v>0</v>
      </c>
      <c r="T113" s="79">
        <f>SUM(H113:S113)</f>
        <v>0</v>
      </c>
    </row>
    <row r="114" spans="1:20" x14ac:dyDescent="0.25">
      <c r="A114" s="17"/>
      <c r="B114" s="15"/>
      <c r="C114" s="15"/>
      <c r="D114" s="15"/>
      <c r="E114" s="15"/>
      <c r="F114" s="15"/>
      <c r="G114" s="15"/>
    </row>
    <row r="115" spans="1:20" x14ac:dyDescent="0.25">
      <c r="A115" s="77" t="s">
        <v>124</v>
      </c>
      <c r="B115" s="80">
        <v>1</v>
      </c>
      <c r="C115" s="103">
        <f>'Budget Template Sheet'!A88</f>
        <v>9315</v>
      </c>
      <c r="D115" s="80">
        <f>'Budget Template Sheet'!$M$10</f>
        <v>0</v>
      </c>
      <c r="E115" s="102">
        <v>0</v>
      </c>
      <c r="F115" s="104" t="str">
        <f>'Budget Template Sheet'!B88</f>
        <v xml:space="preserve">Liability Insurance:   </v>
      </c>
      <c r="G115" s="101">
        <f>'Budget Template Sheet'!$C$5</f>
        <v>0</v>
      </c>
      <c r="H115" s="78" cm="1">
        <f t="array" ref="H115">IFERROR(_xlfn.IFS('Budget Template Sheet'!$C$10="JAN",'Budget Template Sheet'!$K$88),0)</f>
        <v>0</v>
      </c>
      <c r="I115" s="78" cm="1">
        <f t="array" ref="I115">IFERROR(_xlfn.IFS('Budget Template Sheet'!$C$10="FEB",'Budget Template Sheet'!$K$88),0)</f>
        <v>0</v>
      </c>
      <c r="J115" s="78" cm="1">
        <f t="array" ref="J115">IFERROR(_xlfn.IFS('Budget Template Sheet'!$C$10="MAR",'Budget Template Sheet'!$K$88),0)</f>
        <v>0</v>
      </c>
      <c r="K115" s="78" cm="1">
        <f t="array" ref="K115">IFERROR(_xlfn.IFS('Budget Template Sheet'!$C$10="APR",'Budget Template Sheet'!$K$88),0)</f>
        <v>0</v>
      </c>
      <c r="L115" s="78" cm="1">
        <f t="array" ref="L115">IFERROR(_xlfn.IFS('Budget Template Sheet'!$C$10="MAY",'Budget Template Sheet'!$K$88),0)</f>
        <v>0</v>
      </c>
      <c r="M115" s="78" cm="1">
        <f t="array" ref="M115">IFERROR(_xlfn.IFS('Budget Template Sheet'!$C$10="JUN",'Budget Template Sheet'!$K$88),0)</f>
        <v>0</v>
      </c>
      <c r="N115" s="78" cm="1">
        <f t="array" ref="N115">IFERROR(_xlfn.IFS('Budget Template Sheet'!$C$10="JUL",'Budget Template Sheet'!$K$88),0)</f>
        <v>0</v>
      </c>
      <c r="O115" s="78" cm="1">
        <f t="array" ref="O115">IFERROR(_xlfn.IFS('Budget Template Sheet'!$C$10="AUG",'Budget Template Sheet'!$K$88),0)</f>
        <v>0</v>
      </c>
      <c r="P115" s="78" cm="1">
        <f t="array" ref="P115">IFERROR(_xlfn.IFS('Budget Template Sheet'!$C$10="SEP",'Budget Template Sheet'!$K$88),0)</f>
        <v>0</v>
      </c>
      <c r="Q115" s="78" cm="1">
        <f t="array" ref="Q115">IFERROR(_xlfn.IFS('Budget Template Sheet'!$C$10="OCT",'Budget Template Sheet'!$K$88),0)</f>
        <v>0</v>
      </c>
      <c r="R115" s="78" cm="1">
        <f t="array" ref="R115">IFERROR(_xlfn.IFS('Budget Template Sheet'!$C$10="NOV",'Budget Template Sheet'!$K$88),0)</f>
        <v>0</v>
      </c>
      <c r="S115" s="78" cm="1">
        <f t="array" ref="S115">IFERROR(_xlfn.IFS('Budget Template Sheet'!$C$10="DEC",'Budget Template Sheet'!$K$88),0)</f>
        <v>0</v>
      </c>
      <c r="T115" s="79">
        <f>SUM(H115:S115)</f>
        <v>0</v>
      </c>
    </row>
    <row r="116" spans="1:20" x14ac:dyDescent="0.25">
      <c r="A116" s="17"/>
      <c r="B116" s="15"/>
      <c r="C116" s="15"/>
      <c r="D116" s="15"/>
      <c r="E116" s="15"/>
      <c r="F116" s="15"/>
      <c r="G116" s="15"/>
    </row>
    <row r="117" spans="1:20" x14ac:dyDescent="0.25">
      <c r="A117" s="77" t="s">
        <v>124</v>
      </c>
      <c r="B117" s="80">
        <v>1</v>
      </c>
      <c r="C117" s="103">
        <f>'Budget Template Sheet'!A89</f>
        <v>9412</v>
      </c>
      <c r="D117" s="80">
        <f>'Budget Template Sheet'!$M$10</f>
        <v>0</v>
      </c>
      <c r="E117" s="102">
        <v>0</v>
      </c>
      <c r="F117" s="104" t="str">
        <f>'Budget Template Sheet'!B89</f>
        <v>Permits</v>
      </c>
      <c r="G117" s="101">
        <f>'Budget Template Sheet'!$C$5</f>
        <v>0</v>
      </c>
      <c r="H117" s="78" cm="1">
        <f t="array" ref="H117">IFERROR(_xlfn.IFS('Budget Template Sheet'!$C$10="JAN",'Budget Template Sheet'!$K$89),0)</f>
        <v>0</v>
      </c>
      <c r="I117" s="78" cm="1">
        <f t="array" ref="I117">IFERROR(_xlfn.IFS('Budget Template Sheet'!$C$10="FEB",'Budget Template Sheet'!$K$89),0)</f>
        <v>0</v>
      </c>
      <c r="J117" s="78" cm="1">
        <f t="array" ref="J117">IFERROR(_xlfn.IFS('Budget Template Sheet'!$C$10="MAR",'Budget Template Sheet'!$K$89),0)</f>
        <v>0</v>
      </c>
      <c r="K117" s="78" cm="1">
        <f t="array" ref="K117">IFERROR(_xlfn.IFS('Budget Template Sheet'!$C$10="APR",'Budget Template Sheet'!$K$89),0)</f>
        <v>0</v>
      </c>
      <c r="L117" s="78" cm="1">
        <f t="array" ref="L117">IFERROR(_xlfn.IFS('Budget Template Sheet'!$C$10="MAY",'Budget Template Sheet'!$K$89),0)</f>
        <v>0</v>
      </c>
      <c r="M117" s="78" cm="1">
        <f t="array" ref="M117">IFERROR(_xlfn.IFS('Budget Template Sheet'!$C$10="JUN",'Budget Template Sheet'!$K$89),0)</f>
        <v>0</v>
      </c>
      <c r="N117" s="78" cm="1">
        <f t="array" ref="N117">IFERROR(_xlfn.IFS('Budget Template Sheet'!$C$10="JUL",'Budget Template Sheet'!$K$89),0)</f>
        <v>0</v>
      </c>
      <c r="O117" s="78" cm="1">
        <f t="array" ref="O117">IFERROR(_xlfn.IFS('Budget Template Sheet'!$C$10="AUG",'Budget Template Sheet'!$K$89),0)</f>
        <v>0</v>
      </c>
      <c r="P117" s="78" cm="1">
        <f t="array" ref="P117">IFERROR(_xlfn.IFS('Budget Template Sheet'!$C$10="SEP",'Budget Template Sheet'!$K$89),0)</f>
        <v>0</v>
      </c>
      <c r="Q117" s="78" cm="1">
        <f t="array" ref="Q117">IFERROR(_xlfn.IFS('Budget Template Sheet'!$C$10="OCT",'Budget Template Sheet'!$K$89),0)</f>
        <v>0</v>
      </c>
      <c r="R117" s="78" cm="1">
        <f t="array" ref="R117">IFERROR(_xlfn.IFS('Budget Template Sheet'!$C$10="NOV",'Budget Template Sheet'!$K$89),0)</f>
        <v>0</v>
      </c>
      <c r="S117" s="78" cm="1">
        <f t="array" ref="S117">IFERROR(_xlfn.IFS('Budget Template Sheet'!$C$10="DEC",'Budget Template Sheet'!$K$89),0)</f>
        <v>0</v>
      </c>
      <c r="T117" s="79">
        <f>SUM(H117:S117)</f>
        <v>0</v>
      </c>
    </row>
    <row r="118" spans="1:20" x14ac:dyDescent="0.25">
      <c r="A118" s="17"/>
      <c r="B118" s="15"/>
      <c r="C118" s="15"/>
      <c r="D118" s="15"/>
      <c r="E118" s="15"/>
      <c r="F118" s="15"/>
      <c r="G118" s="15"/>
    </row>
    <row r="119" spans="1:20" x14ac:dyDescent="0.25">
      <c r="A119" s="77" t="s">
        <v>124</v>
      </c>
      <c r="B119" s="80">
        <v>1</v>
      </c>
      <c r="C119" s="103">
        <f>'Budget Template Sheet'!A90</f>
        <v>9431</v>
      </c>
      <c r="D119" s="80">
        <f>'Budget Template Sheet'!$M$10</f>
        <v>0</v>
      </c>
      <c r="E119" s="102">
        <v>0</v>
      </c>
      <c r="F119" s="104" t="str">
        <f>'Budget Template Sheet'!B90</f>
        <v>Other Expenses</v>
      </c>
      <c r="G119" s="101">
        <f>'Budget Template Sheet'!$C$5</f>
        <v>0</v>
      </c>
      <c r="H119" s="78" cm="1">
        <f t="array" ref="H119">IFERROR(_xlfn.IFS('Budget Template Sheet'!$C$10="JAN",SUM('Budget Template Sheet'!$K$90:$K$92)),0)</f>
        <v>0</v>
      </c>
      <c r="I119" s="78" cm="1">
        <f t="array" ref="I119">IFERROR(_xlfn.IFS('Budget Template Sheet'!$C$10="FEB",SUM('Budget Template Sheet'!$K$90:$K$92)),0)</f>
        <v>0</v>
      </c>
      <c r="J119" s="78" cm="1">
        <f t="array" ref="J119">IFERROR(_xlfn.IFS('Budget Template Sheet'!$C$10="MAR",SUM('Budget Template Sheet'!$K$90:$K$92)),0)</f>
        <v>0</v>
      </c>
      <c r="K119" s="78" cm="1">
        <f t="array" ref="K119">IFERROR(_xlfn.IFS('Budget Template Sheet'!$C$10="APR",SUM('Budget Template Sheet'!$K$90:$K$92)),0)</f>
        <v>0</v>
      </c>
      <c r="L119" s="78" cm="1">
        <f t="array" ref="L119">IFERROR(_xlfn.IFS('Budget Template Sheet'!$C$10="MAY",SUM('Budget Template Sheet'!$K$90:$K$92)),0)</f>
        <v>0</v>
      </c>
      <c r="M119" s="78" cm="1">
        <f t="array" ref="M119">IFERROR(_xlfn.IFS('Budget Template Sheet'!$C$10="JUN",SUM('Budget Template Sheet'!$K$90:$K$92)),0)</f>
        <v>0</v>
      </c>
      <c r="N119" s="78" cm="1">
        <f t="array" ref="N119">IFERROR(_xlfn.IFS('Budget Template Sheet'!$C$10="JUL",SUM('Budget Template Sheet'!$K$90:$K$92)),0)</f>
        <v>0</v>
      </c>
      <c r="O119" s="78" cm="1">
        <f t="array" ref="O119">IFERROR(_xlfn.IFS('Budget Template Sheet'!$C$10="AUG",SUM('Budget Template Sheet'!$K$90:$K$92)),0)</f>
        <v>0</v>
      </c>
      <c r="P119" s="78" cm="1">
        <f t="array" ref="P119">IFERROR(_xlfn.IFS('Budget Template Sheet'!$C$10="SEP",SUM('Budget Template Sheet'!$K$90:$K$92)),0)</f>
        <v>0</v>
      </c>
      <c r="Q119" s="78" cm="1">
        <f t="array" ref="Q119">IFERROR(_xlfn.IFS('Budget Template Sheet'!$C$10="OCT",SUM('Budget Template Sheet'!$K$90:$K$92)),0)</f>
        <v>0</v>
      </c>
      <c r="R119" s="78" cm="1">
        <f t="array" ref="R119">IFERROR(_xlfn.IFS('Budget Template Sheet'!$C$10="NOV",SUM('Budget Template Sheet'!$K$90:$K$92)),0)</f>
        <v>0</v>
      </c>
      <c r="S119" s="78" cm="1">
        <f t="array" ref="S119">IFERROR(_xlfn.IFS('Budget Template Sheet'!$C$10="DEC",SUM('Budget Template Sheet'!$K$90:$K$92)),0)</f>
        <v>0</v>
      </c>
      <c r="T119" s="79">
        <f>SUM(H119:S119)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3776E-459F-4CBF-98F6-9325E3A80A30}">
  <dimension ref="A1:C17"/>
  <sheetViews>
    <sheetView workbookViewId="0">
      <selection activeCell="C17" sqref="C17"/>
    </sheetView>
  </sheetViews>
  <sheetFormatPr defaultRowHeight="15" x14ac:dyDescent="0.25"/>
  <cols>
    <col min="1" max="1" width="15.5703125" bestFit="1" customWidth="1"/>
  </cols>
  <sheetData>
    <row r="1" spans="1:3" x14ac:dyDescent="0.25">
      <c r="A1" t="s">
        <v>81</v>
      </c>
      <c r="C1" t="s">
        <v>93</v>
      </c>
    </row>
    <row r="2" spans="1:3" x14ac:dyDescent="0.25">
      <c r="A2" s="7">
        <v>2.5000000000000001E-2</v>
      </c>
      <c r="C2" t="s">
        <v>94</v>
      </c>
    </row>
    <row r="3" spans="1:3" x14ac:dyDescent="0.25">
      <c r="A3" s="7">
        <f>A2+0.5%</f>
        <v>3.0000000000000002E-2</v>
      </c>
    </row>
    <row r="4" spans="1:3" x14ac:dyDescent="0.25">
      <c r="A4" s="7">
        <f t="shared" ref="A4:A17" si="0">A3+0.5%</f>
        <v>3.5000000000000003E-2</v>
      </c>
    </row>
    <row r="5" spans="1:3" x14ac:dyDescent="0.25">
      <c r="A5" s="7">
        <f t="shared" si="0"/>
        <v>0.04</v>
      </c>
      <c r="C5" t="s">
        <v>98</v>
      </c>
    </row>
    <row r="6" spans="1:3" x14ac:dyDescent="0.25">
      <c r="A6" s="7">
        <f t="shared" si="0"/>
        <v>4.4999999999999998E-2</v>
      </c>
      <c r="C6" t="s">
        <v>99</v>
      </c>
    </row>
    <row r="7" spans="1:3" x14ac:dyDescent="0.25">
      <c r="A7" s="7">
        <f t="shared" si="0"/>
        <v>4.9999999999999996E-2</v>
      </c>
      <c r="C7" t="s">
        <v>100</v>
      </c>
    </row>
    <row r="8" spans="1:3" x14ac:dyDescent="0.25">
      <c r="A8" s="7">
        <f t="shared" si="0"/>
        <v>5.4999999999999993E-2</v>
      </c>
      <c r="C8" t="s">
        <v>101</v>
      </c>
    </row>
    <row r="9" spans="1:3" x14ac:dyDescent="0.25">
      <c r="A9" s="7">
        <f t="shared" si="0"/>
        <v>5.9999999999999991E-2</v>
      </c>
      <c r="C9" t="s">
        <v>102</v>
      </c>
    </row>
    <row r="10" spans="1:3" x14ac:dyDescent="0.25">
      <c r="A10" s="7">
        <f t="shared" si="0"/>
        <v>6.4999999999999988E-2</v>
      </c>
      <c r="C10" t="s">
        <v>103</v>
      </c>
    </row>
    <row r="11" spans="1:3" x14ac:dyDescent="0.25">
      <c r="A11" s="7">
        <f t="shared" si="0"/>
        <v>6.9999999999999993E-2</v>
      </c>
      <c r="C11" t="s">
        <v>104</v>
      </c>
    </row>
    <row r="12" spans="1:3" x14ac:dyDescent="0.25">
      <c r="A12" s="7">
        <f t="shared" si="0"/>
        <v>7.4999999999999997E-2</v>
      </c>
      <c r="C12" t="s">
        <v>105</v>
      </c>
    </row>
    <row r="13" spans="1:3" x14ac:dyDescent="0.25">
      <c r="A13" s="7">
        <f t="shared" si="0"/>
        <v>0.08</v>
      </c>
      <c r="C13" t="s">
        <v>106</v>
      </c>
    </row>
    <row r="14" spans="1:3" x14ac:dyDescent="0.25">
      <c r="A14" s="7">
        <f t="shared" si="0"/>
        <v>8.5000000000000006E-2</v>
      </c>
      <c r="C14" t="s">
        <v>107</v>
      </c>
    </row>
    <row r="15" spans="1:3" x14ac:dyDescent="0.25">
      <c r="A15" s="7">
        <f t="shared" si="0"/>
        <v>9.0000000000000011E-2</v>
      </c>
      <c r="C15" t="s">
        <v>108</v>
      </c>
    </row>
    <row r="16" spans="1:3" x14ac:dyDescent="0.25">
      <c r="A16" s="7">
        <f t="shared" si="0"/>
        <v>9.5000000000000015E-2</v>
      </c>
      <c r="C16" t="s">
        <v>109</v>
      </c>
    </row>
    <row r="17" spans="1:1" x14ac:dyDescent="0.25">
      <c r="A17" s="7">
        <f t="shared" si="0"/>
        <v>0.10000000000000002</v>
      </c>
    </row>
  </sheetData>
  <sheetProtection algorithmName="SHA-512" hashValue="uXMY7pjD3MXMYfWq0BeYTsrF0FThFo9ZdUg/8zzJ0VzuU4Mux9R6aDiXfk+mEoW10HeewqMQhRb5bMm1BW8ptA==" saltValue="TvilMXfagX9jh1PFxVrvH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Template Sheet</vt:lpstr>
      <vt:lpstr>Event Budget Accounting Details</vt:lpstr>
      <vt:lpstr>Activity Fixed Costs Breakdown</vt:lpstr>
      <vt:lpstr>Accounting Flat Sheet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Kristie Phillips</cp:lastModifiedBy>
  <dcterms:created xsi:type="dcterms:W3CDTF">2022-04-25T20:55:20Z</dcterms:created>
  <dcterms:modified xsi:type="dcterms:W3CDTF">2024-01-23T11:52:21Z</dcterms:modified>
</cp:coreProperties>
</file>